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sumi/Documents/FSCジャパン/FSCよく使う資料/PL料金改定エクセル表/"/>
    </mc:Choice>
  </mc:AlternateContent>
  <xr:revisionPtr revIDLastSave="0" documentId="13_ncr:1_{D5DC5935-ECA1-E442-A047-838479ABD1FF}" xr6:coauthVersionLast="47" xr6:coauthVersionMax="47" xr10:uidLastSave="{00000000-0000-0000-0000-000000000000}"/>
  <bookViews>
    <workbookView xWindow="400" yWindow="500" windowWidth="22400" windowHeight="17500" xr2:uid="{F6E5F1B6-CB8D-49B9-93A6-9B9304FE94A4}"/>
  </bookViews>
  <sheets>
    <sheet name="カバー" sheetId="3" r:id="rId1"/>
    <sheet name="国内ライセンス" sheetId="1" r:id="rId2"/>
    <sheet name="国際ライセンス" sheetId="2" r:id="rId3"/>
  </sheets>
  <definedNames>
    <definedName name="_xlnm.Print_Area" localSheetId="0">カバー!$A$1:$D$10</definedName>
    <definedName name="_xlnm.Print_Area" localSheetId="2">国際ライセンス!$A$1:$B$60</definedName>
    <definedName name="_xlnm.Print_Area" localSheetId="1">国内ライセンス!$A$1:$B$58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B25" i="1"/>
  <c r="B26" i="2"/>
  <c r="B27" i="2"/>
  <c r="S20" i="2"/>
  <c r="Q20" i="2"/>
  <c r="O20" i="2"/>
  <c r="M20" i="2"/>
  <c r="K20" i="2"/>
  <c r="I20" i="2"/>
  <c r="Q22" i="1"/>
  <c r="O22" i="1"/>
  <c r="M22" i="1"/>
  <c r="K22" i="1"/>
  <c r="I22" i="1"/>
  <c r="G22" i="1"/>
  <c r="B24" i="1"/>
  <c r="B28" i="2" l="1"/>
  <c r="B29" i="2" s="1"/>
  <c r="B26" i="1"/>
  <c r="B27" i="1" s="1"/>
  <c r="B33" i="2" l="1"/>
  <c r="A29" i="1"/>
  <c r="B31" i="1"/>
  <c r="B34" i="2" l="1"/>
  <c r="B35" i="2" s="1"/>
  <c r="B32" i="1"/>
  <c r="B33" i="1" s="1"/>
  <c r="A31" i="2"/>
</calcChain>
</file>

<file path=xl/sharedStrings.xml><?xml version="1.0" encoding="utf-8"?>
<sst xmlns="http://schemas.openxmlformats.org/spreadsheetml/2006/main" count="168" uniqueCount="80">
  <si>
    <t>ステップ1</t>
    <phoneticPr fontId="1"/>
  </si>
  <si>
    <t>売上高を選択してください</t>
    <rPh sb="0" eb="3">
      <t>ウリアゲダカ</t>
    </rPh>
    <rPh sb="4" eb="6">
      <t>センタク</t>
    </rPh>
    <phoneticPr fontId="1"/>
  </si>
  <si>
    <t>ステップ2</t>
    <phoneticPr fontId="1"/>
  </si>
  <si>
    <t>注：売上高は、使用/販売する認証商品やライセンスを使用する事業に限らず、組織やグループライセンスの場合はグループとしての全売上高です。</t>
    <rPh sb="49" eb="51">
      <t>バアイ</t>
    </rPh>
    <phoneticPr fontId="1"/>
  </si>
  <si>
    <t>使用を宣伝する</t>
    <rPh sb="0" eb="2">
      <t>シヨウ</t>
    </rPh>
    <rPh sb="3" eb="5">
      <t>センデン</t>
    </rPh>
    <phoneticPr fontId="1"/>
  </si>
  <si>
    <t>販売を宣伝する</t>
    <rPh sb="0" eb="2">
      <t>ハンバイ</t>
    </rPh>
    <rPh sb="3" eb="5">
      <t>センデン</t>
    </rPh>
    <phoneticPr fontId="1"/>
  </si>
  <si>
    <t>認証製品使用についての宣伝</t>
  </si>
  <si>
    <t>基本料金 (JPY)</t>
  </si>
  <si>
    <t>認証製品販売についての宣伝</t>
  </si>
  <si>
    <t>認証製品販売・使用についての宣伝</t>
  </si>
  <si>
    <t>最低料金(JPY)　</t>
  </si>
  <si>
    <t> 要相談</t>
  </si>
  <si>
    <t xml:space="preserve">要相談 </t>
  </si>
  <si>
    <t>要相談 </t>
  </si>
  <si>
    <t>要相談</t>
  </si>
  <si>
    <t>ステップ3</t>
    <phoneticPr fontId="1"/>
  </si>
  <si>
    <t>次の割引の該当するものをすべて選択してください</t>
    <rPh sb="0" eb="1">
      <t>ツギ</t>
    </rPh>
    <rPh sb="2" eb="4">
      <t>ワリビキ</t>
    </rPh>
    <rPh sb="5" eb="7">
      <t>ガイトウ</t>
    </rPh>
    <rPh sb="15" eb="17">
      <t>センタク</t>
    </rPh>
    <phoneticPr fontId="1"/>
  </si>
  <si>
    <t>今後1年間の広告宣伝媒体申請予定数</t>
    <rPh sb="0" eb="2">
      <t>コンゴ</t>
    </rPh>
    <rPh sb="3" eb="5">
      <t>ネンカン</t>
    </rPh>
    <rPh sb="6" eb="8">
      <t>コウコク</t>
    </rPh>
    <rPh sb="8" eb="10">
      <t>センデン</t>
    </rPh>
    <rPh sb="10" eb="12">
      <t>バイタイ</t>
    </rPh>
    <rPh sb="12" eb="17">
      <t>シンセイヨテイスウ</t>
    </rPh>
    <phoneticPr fontId="1"/>
  </si>
  <si>
    <t>20件以下</t>
    <phoneticPr fontId="1"/>
  </si>
  <si>
    <t>5件以下</t>
    <phoneticPr fontId="1"/>
  </si>
  <si>
    <t>10件以下</t>
    <phoneticPr fontId="1"/>
  </si>
  <si>
    <t>21件以上</t>
    <rPh sb="2" eb="5">
      <t>ケンイジョウ</t>
    </rPh>
    <phoneticPr fontId="1"/>
  </si>
  <si>
    <t>新規の申請</t>
    <rPh sb="0" eb="2">
      <t>シンキ</t>
    </rPh>
    <rPh sb="3" eb="5">
      <t>シンセイ</t>
    </rPh>
    <phoneticPr fontId="1"/>
  </si>
  <si>
    <t>継続（2年目）</t>
    <rPh sb="0" eb="2">
      <t>ケイゾク</t>
    </rPh>
    <rPh sb="4" eb="6">
      <t>ネンメ</t>
    </rPh>
    <phoneticPr fontId="1"/>
  </si>
  <si>
    <t>継続（3年目、4年目）</t>
    <rPh sb="0" eb="2">
      <t>ケイゾク</t>
    </rPh>
    <rPh sb="4" eb="6">
      <t>ネンメ</t>
    </rPh>
    <rPh sb="8" eb="10">
      <t>ネンメ</t>
    </rPh>
    <phoneticPr fontId="1"/>
  </si>
  <si>
    <t>継続（5年目以上）</t>
    <rPh sb="0" eb="2">
      <t>ケイゾク</t>
    </rPh>
    <rPh sb="4" eb="6">
      <t>ネンメ</t>
    </rPh>
    <rPh sb="6" eb="8">
      <t>イジョウ</t>
    </rPh>
    <phoneticPr fontId="1"/>
  </si>
  <si>
    <t>過去1年間にFSCジャパンの実施するキャンペーンに50万円以上の協賛をしていますか？</t>
    <rPh sb="0" eb="2">
      <t>カコ</t>
    </rPh>
    <rPh sb="3" eb="5">
      <t>ネンカン</t>
    </rPh>
    <rPh sb="14" eb="16">
      <t>ジッシ</t>
    </rPh>
    <rPh sb="27" eb="31">
      <t>マンエンイジョウ</t>
    </rPh>
    <rPh sb="32" eb="34">
      <t>キョウサン</t>
    </rPh>
    <phoneticPr fontId="1"/>
  </si>
  <si>
    <t>はい</t>
    <phoneticPr fontId="1"/>
  </si>
  <si>
    <t>いいえ</t>
    <phoneticPr fontId="1"/>
  </si>
  <si>
    <t>FSC国際会員ですか？</t>
    <rPh sb="3" eb="7">
      <t>コクサイカイイン</t>
    </rPh>
    <phoneticPr fontId="1"/>
  </si>
  <si>
    <t>割引率合計</t>
    <rPh sb="0" eb="2">
      <t>ワリビキ</t>
    </rPh>
    <rPh sb="2" eb="3">
      <t>リツ</t>
    </rPh>
    <rPh sb="3" eb="5">
      <t>ゴウケイ</t>
    </rPh>
    <phoneticPr fontId="1"/>
  </si>
  <si>
    <t>最低料金</t>
    <rPh sb="0" eb="4">
      <t>サイテイリョウキン</t>
    </rPh>
    <phoneticPr fontId="1"/>
  </si>
  <si>
    <t>割引後料金</t>
    <rPh sb="0" eb="3">
      <t>ワリビキゴ</t>
    </rPh>
    <rPh sb="3" eb="5">
      <t>リョウキン</t>
    </rPh>
    <phoneticPr fontId="1"/>
  </si>
  <si>
    <t>割引前基本料金</t>
    <rPh sb="0" eb="2">
      <t>ワリビキ</t>
    </rPh>
    <rPh sb="2" eb="3">
      <t>マエ</t>
    </rPh>
    <rPh sb="3" eb="5">
      <t>キホン</t>
    </rPh>
    <rPh sb="5" eb="7">
      <t>リョウキン</t>
    </rPh>
    <phoneticPr fontId="1"/>
  </si>
  <si>
    <t>国際_使用</t>
    <rPh sb="3" eb="5">
      <t>シヨウ</t>
    </rPh>
    <phoneticPr fontId="1"/>
  </si>
  <si>
    <t>国内_使用</t>
    <rPh sb="3" eb="5">
      <t>シヨウ</t>
    </rPh>
    <phoneticPr fontId="1"/>
  </si>
  <si>
    <t>国際_販売</t>
    <rPh sb="3" eb="5">
      <t>ハンバイ</t>
    </rPh>
    <phoneticPr fontId="1"/>
  </si>
  <si>
    <t>国内_販売</t>
    <rPh sb="3" eb="5">
      <t>ハンバイ</t>
    </rPh>
    <phoneticPr fontId="1"/>
  </si>
  <si>
    <t>国際_最低</t>
    <rPh sb="3" eb="5">
      <t>サイテイ</t>
    </rPh>
    <phoneticPr fontId="1"/>
  </si>
  <si>
    <t>国内_最低</t>
    <rPh sb="0" eb="2">
      <t>コクナイ</t>
    </rPh>
    <rPh sb="3" eb="5">
      <t>サイテイ</t>
    </rPh>
    <phoneticPr fontId="1"/>
  </si>
  <si>
    <t>料金体系</t>
    <rPh sb="0" eb="4">
      <t>リョウキンタイケイ</t>
    </rPh>
    <phoneticPr fontId="1"/>
  </si>
  <si>
    <t>最低料金と割引後料金の高い方はどちらか</t>
    <rPh sb="0" eb="4">
      <t>サイテイリョウキン</t>
    </rPh>
    <rPh sb="5" eb="10">
      <t>ワリビキゴリョウキン</t>
    </rPh>
    <rPh sb="11" eb="12">
      <t>タカ</t>
    </rPh>
    <rPh sb="13" eb="14">
      <t>ホウ</t>
    </rPh>
    <phoneticPr fontId="1"/>
  </si>
  <si>
    <t>日英2言語のみの申請</t>
    <rPh sb="0" eb="2">
      <t>ニチエイ</t>
    </rPh>
    <rPh sb="3" eb="5">
      <t>ゲンゴ</t>
    </rPh>
    <rPh sb="8" eb="10">
      <t>シンセイ</t>
    </rPh>
    <phoneticPr fontId="1"/>
  </si>
  <si>
    <t>10言語までの申請</t>
    <rPh sb="2" eb="4">
      <t>ゲンゴ</t>
    </rPh>
    <rPh sb="7" eb="9">
      <t>シンセイ</t>
    </rPh>
    <phoneticPr fontId="1"/>
  </si>
  <si>
    <t>申請 5件以下</t>
    <rPh sb="0" eb="2">
      <t>シンセイ</t>
    </rPh>
    <phoneticPr fontId="1"/>
  </si>
  <si>
    <t>申請 10件以下</t>
    <phoneticPr fontId="1"/>
  </si>
  <si>
    <t>申請 20件以下</t>
    <phoneticPr fontId="1"/>
  </si>
  <si>
    <t>プルダウンリストから選択</t>
    <rPh sb="10" eb="12">
      <t>センタク</t>
    </rPh>
    <phoneticPr fontId="1"/>
  </si>
  <si>
    <t>貴社の1年分のプロモーションライセンス料金は以下の通りです</t>
    <rPh sb="0" eb="2">
      <t>キシャ</t>
    </rPh>
    <rPh sb="4" eb="6">
      <t>ネンブン</t>
    </rPh>
    <rPh sb="19" eb="21">
      <t>リョウキン</t>
    </rPh>
    <rPh sb="22" eb="24">
      <t>イカ</t>
    </rPh>
    <rPh sb="25" eb="26">
      <t>トオ</t>
    </rPh>
    <phoneticPr fontId="1"/>
  </si>
  <si>
    <t>広告宣伝を日本語のみで行う国内ライセンス</t>
    <rPh sb="0" eb="4">
      <t>コウコクセンデン</t>
    </rPh>
    <rPh sb="5" eb="8">
      <t>ニホンゴ</t>
    </rPh>
    <rPh sb="11" eb="12">
      <t>オコナ</t>
    </rPh>
    <rPh sb="13" eb="15">
      <t>コクナイ</t>
    </rPh>
    <phoneticPr fontId="1"/>
  </si>
  <si>
    <t>広告宣伝を日本語およびその他の言語でも行う国際ライセンス</t>
    <rPh sb="0" eb="4">
      <t>コウコクセンデン</t>
    </rPh>
    <rPh sb="5" eb="8">
      <t>ニホンゴ</t>
    </rPh>
    <rPh sb="13" eb="14">
      <t>ホカ</t>
    </rPh>
    <rPh sb="15" eb="17">
      <t>ゲンゴ</t>
    </rPh>
    <rPh sb="19" eb="20">
      <t>オコナ</t>
    </rPh>
    <rPh sb="21" eb="23">
      <t>コクサイ</t>
    </rPh>
    <phoneticPr fontId="1"/>
  </si>
  <si>
    <t>国内ライセンスの計算をするのか、
国際ライセンスの計算をするのかを選択してください</t>
    <rPh sb="0" eb="2">
      <t>コクナイ</t>
    </rPh>
    <rPh sb="8" eb="10">
      <t>ケイサン</t>
    </rPh>
    <rPh sb="17" eb="19">
      <t>コクサイ</t>
    </rPh>
    <rPh sb="25" eb="27">
      <t>ケイサン</t>
    </rPh>
    <rPh sb="33" eb="35">
      <t>センタク</t>
    </rPh>
    <phoneticPr fontId="1"/>
  </si>
  <si>
    <t>認証製品の使用（調達）を宣伝しますか？それとも販売を宣伝しますか？</t>
    <rPh sb="0" eb="4">
      <t>ニンショウセイヒン</t>
    </rPh>
    <rPh sb="5" eb="7">
      <t>シヨウ</t>
    </rPh>
    <rPh sb="8" eb="10">
      <t>チョウタツ</t>
    </rPh>
    <rPh sb="12" eb="14">
      <t>センデン</t>
    </rPh>
    <rPh sb="23" eb="25">
      <t>ハンバイ</t>
    </rPh>
    <rPh sb="26" eb="28">
      <t>センデン</t>
    </rPh>
    <phoneticPr fontId="1"/>
  </si>
  <si>
    <t>小計</t>
    <rPh sb="0" eb="2">
      <t>ショウケイ</t>
    </rPh>
    <phoneticPr fontId="1"/>
  </si>
  <si>
    <t>消費税（10％）</t>
    <rPh sb="0" eb="3">
      <t>ショウヒゼイ</t>
    </rPh>
    <phoneticPr fontId="1"/>
  </si>
  <si>
    <t>合計</t>
    <rPh sb="0" eb="2">
      <t>ゴウケイ</t>
    </rPh>
    <phoneticPr fontId="1"/>
  </si>
  <si>
    <t>11言語以上</t>
    <rPh sb="2" eb="6">
      <t>ゲンゴイジョウ</t>
    </rPh>
    <phoneticPr fontId="1"/>
  </si>
  <si>
    <t>申請 21件以上</t>
    <rPh sb="6" eb="8">
      <t>イジョウ</t>
    </rPh>
    <phoneticPr fontId="1"/>
  </si>
  <si>
    <t>選択先のシートにて、ステップ 1～3のそれぞれのセクションで薄青色のセルの選択肢を選ぶことで
貴社の今後1年間のプロモーションライセンス料金が自動的に計算されます。</t>
    <rPh sb="0" eb="3">
      <t>センタクサキ</t>
    </rPh>
    <rPh sb="30" eb="31">
      <t>ウス</t>
    </rPh>
    <rPh sb="31" eb="33">
      <t>アオイロ</t>
    </rPh>
    <rPh sb="37" eb="40">
      <t>センタクシ</t>
    </rPh>
    <rPh sb="41" eb="42">
      <t>エラ</t>
    </rPh>
    <rPh sb="47" eb="49">
      <t>キシャ</t>
    </rPh>
    <rPh sb="50" eb="52">
      <t>コンゴ</t>
    </rPh>
    <rPh sb="53" eb="55">
      <t>ネンカン</t>
    </rPh>
    <rPh sb="68" eb="70">
      <t>リョウキン</t>
    </rPh>
    <rPh sb="71" eb="74">
      <t>ジドウテキ</t>
    </rPh>
    <rPh sb="75" eb="77">
      <t>ケイサン</t>
    </rPh>
    <phoneticPr fontId="1"/>
  </si>
  <si>
    <t>自己承認システムを利用していますか？ (前年度10件を超える承認があったライセンス取得者対象)</t>
    <phoneticPr fontId="1"/>
  </si>
  <si>
    <r>
      <rPr>
        <b/>
        <sz val="12"/>
        <color theme="9" tint="-0.499984740745262"/>
        <rFont val="Arial"/>
        <family val="2"/>
      </rPr>
      <t>FSC</t>
    </r>
    <r>
      <rPr>
        <b/>
        <sz val="12"/>
        <color theme="9" tint="-0.499984740745262"/>
        <rFont val="BIZ UDゴシック"/>
        <family val="3"/>
        <charset val="128"/>
      </rPr>
      <t>プロモーションライセンス料金　計算用シート （国内ライセンス版）</t>
    </r>
    <rPh sb="15" eb="17">
      <t>リョウキン</t>
    </rPh>
    <rPh sb="26" eb="28">
      <t>コクナイ</t>
    </rPh>
    <rPh sb="33" eb="34">
      <t>バン</t>
    </rPh>
    <phoneticPr fontId="1"/>
  </si>
  <si>
    <r>
      <rPr>
        <b/>
        <sz val="12"/>
        <color theme="0"/>
        <rFont val="Arial"/>
        <family val="2"/>
      </rPr>
      <t>FSC</t>
    </r>
    <r>
      <rPr>
        <b/>
        <sz val="12"/>
        <color theme="0"/>
        <rFont val="BIZ UDゴシック"/>
        <family val="3"/>
        <charset val="128"/>
      </rPr>
      <t>プロモーションライセンス料金　計算用シート （国際ライセンス版）</t>
    </r>
    <rPh sb="26" eb="28">
      <t>コクサイ</t>
    </rPh>
    <rPh sb="33" eb="34">
      <t>バン</t>
    </rPh>
    <phoneticPr fontId="1"/>
  </si>
  <si>
    <r>
      <t>FSC</t>
    </r>
    <r>
      <rPr>
        <b/>
        <vertAlign val="superscript"/>
        <sz val="12"/>
        <color theme="0"/>
        <rFont val="Arial"/>
        <family val="2"/>
      </rPr>
      <t>®</t>
    </r>
    <r>
      <rPr>
        <b/>
        <sz val="12"/>
        <color theme="0"/>
        <rFont val="BIZ UDゴシック"/>
        <family val="3"/>
        <charset val="128"/>
      </rPr>
      <t>プロモーションライセンス料金　計算用フォーム</t>
    </r>
    <phoneticPr fontId="1"/>
  </si>
  <si>
    <t>注：自社製品のパッケージがFSC認証製品の場合は、「販売」となります。また使用と販売の両方を宣伝される場合も「販売」となります。</t>
    <phoneticPr fontId="1"/>
  </si>
  <si>
    <t>注：販売または宣伝対象の認証製品数ではなく、対象認証製品に関する広告宣伝を掲載する媒体数です。</t>
    <rPh sb="2" eb="4">
      <t>ハンバイ</t>
    </rPh>
    <rPh sb="7" eb="11">
      <t>センデンタイショウ</t>
    </rPh>
    <rPh sb="12" eb="16">
      <t>ニンショウセイヒン</t>
    </rPh>
    <rPh sb="16" eb="17">
      <t>スウ</t>
    </rPh>
    <rPh sb="22" eb="28">
      <t>タイショウニンショウセイヒン</t>
    </rPh>
    <rPh sb="29" eb="30">
      <t>カン</t>
    </rPh>
    <rPh sb="32" eb="36">
      <t>コウコクセンデン</t>
    </rPh>
    <rPh sb="37" eb="39">
      <t>ケイサイ</t>
    </rPh>
    <rPh sb="41" eb="44">
      <t>バイタイスウ</t>
    </rPh>
    <phoneticPr fontId="1"/>
  </si>
  <si>
    <t>使用予定言語数</t>
    <rPh sb="0" eb="7">
      <t>シヨウヨテイゲンゴスウ</t>
    </rPh>
    <phoneticPr fontId="1"/>
  </si>
  <si>
    <t>プロモーションライセンス取得継続年数</t>
    <rPh sb="12" eb="18">
      <t>シュトクケイゾクネンスウ</t>
    </rPh>
    <phoneticPr fontId="1"/>
  </si>
  <si>
    <t>【クラス1】 &lt;1億2500万</t>
    <phoneticPr fontId="1"/>
  </si>
  <si>
    <t>【クラス2】 1億2500万-31億2500万円</t>
    <phoneticPr fontId="1"/>
  </si>
  <si>
    <t>【クラス3】 31億2500万-125億円</t>
    <phoneticPr fontId="1"/>
  </si>
  <si>
    <t>【クラス5】 625億-2500億円</t>
    <phoneticPr fontId="1"/>
  </si>
  <si>
    <t>【クラス6】 2500億-6250億円</t>
    <phoneticPr fontId="1"/>
  </si>
  <si>
    <t>【クラス7】 6250億-3兆1250億円</t>
    <phoneticPr fontId="1"/>
  </si>
  <si>
    <t>【クラス8】 3兆1250億-12兆5000億円</t>
    <phoneticPr fontId="1"/>
  </si>
  <si>
    <t>【クラス9】 &gt;12兆5000億円</t>
    <phoneticPr fontId="1"/>
  </si>
  <si>
    <t>【クラス4】 125憶円-625億円</t>
    <rPh sb="10" eb="11">
      <t>オク</t>
    </rPh>
    <rPh sb="11" eb="12">
      <t>エン</t>
    </rPh>
    <rPh sb="16" eb="18">
      <t>オクエン</t>
    </rPh>
    <phoneticPr fontId="1"/>
  </si>
  <si>
    <t>2（日・英以外の組み合わせ）～5言語までの申請</t>
    <rPh sb="2" eb="3">
      <t>ニチ</t>
    </rPh>
    <rPh sb="4" eb="5">
      <t>エイ</t>
    </rPh>
    <rPh sb="5" eb="7">
      <t>イガイ</t>
    </rPh>
    <rPh sb="8" eb="9">
      <t>ク</t>
    </rPh>
    <rPh sb="10" eb="11">
      <t>ア</t>
    </rPh>
    <rPh sb="16" eb="18">
      <t>ゲンゴ</t>
    </rPh>
    <rPh sb="21" eb="23">
      <t>シンセイ</t>
    </rPh>
    <phoneticPr fontId="1"/>
  </si>
  <si>
    <t>いいえ</t>
  </si>
  <si>
    <t>プロジェクト認証とは？</t>
  </si>
  <si>
    <r>
      <t>プロジェクト認証のみの宣伝ですか？　</t>
    </r>
    <r>
      <rPr>
        <sz val="9"/>
        <color theme="9" tint="-0.499984740745262"/>
        <rFont val="BIZ UDゴシック"/>
        <charset val="128"/>
      </rPr>
      <t>※プロジェクト認証取得者しか該当しません。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</si>
</sst>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0.5"/>
      <color rgb="FF000000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sz val="11"/>
      <color theme="9" tint="-0.249977111117893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2"/>
      <color theme="9" tint="-0.249977111117893"/>
      <name val="BIZ UDゴシック"/>
      <family val="3"/>
      <charset val="128"/>
    </font>
    <font>
      <b/>
      <sz val="12"/>
      <color theme="9" tint="-0.249977111117893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b/>
      <sz val="12"/>
      <color theme="9" tint="-0.499984740745262"/>
      <name val="BIZ UDゴシック"/>
      <family val="3"/>
      <charset val="128"/>
    </font>
    <font>
      <b/>
      <sz val="8"/>
      <color theme="4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4" tint="-0.249977111117893"/>
      <name val="BIZ UDゴシック"/>
      <family val="3"/>
      <charset val="128"/>
    </font>
    <font>
      <b/>
      <sz val="8"/>
      <color theme="9" tint="-0.499984740745262"/>
      <name val="BIZ UDゴシック"/>
      <family val="3"/>
      <charset val="128"/>
    </font>
    <font>
      <b/>
      <sz val="11"/>
      <color theme="4"/>
      <name val="BIZ UDゴシック"/>
      <family val="3"/>
      <charset val="128"/>
    </font>
    <font>
      <b/>
      <sz val="10"/>
      <color theme="8" tint="-0.499984740745262"/>
      <name val="BIZ UDゴシック"/>
      <family val="3"/>
      <charset val="128"/>
    </font>
    <font>
      <b/>
      <sz val="12"/>
      <color theme="0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9" tint="-0.499984740745262"/>
      <name val="BIZ UDゴシック"/>
      <family val="2"/>
      <charset val="128"/>
    </font>
    <font>
      <b/>
      <sz val="12"/>
      <color theme="0"/>
      <name val="BIZ UDゴシック"/>
      <family val="2"/>
      <charset val="128"/>
    </font>
    <font>
      <b/>
      <vertAlign val="superscript"/>
      <sz val="12"/>
      <color theme="0"/>
      <name val="Arial"/>
      <family val="2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9"/>
      <color theme="9" tint="-0.499984740745262"/>
      <name val="BIZ UDゴシック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BF1E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>
      <alignment vertical="center"/>
    </xf>
    <xf numFmtId="0" fontId="10" fillId="5" borderId="0" xfId="0" applyFont="1" applyFill="1" applyAlignment="1">
      <alignment horizontal="right" vertical="center" wrapText="1"/>
    </xf>
    <xf numFmtId="0" fontId="10" fillId="4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8" fillId="5" borderId="0" xfId="0" applyFont="1" applyFill="1">
      <alignment vertical="center"/>
    </xf>
    <xf numFmtId="5" fontId="8" fillId="5" borderId="0" xfId="0" applyNumberFormat="1" applyFont="1" applyFill="1" applyAlignment="1">
      <alignment horizontal="left" vertical="center" wrapText="1"/>
    </xf>
    <xf numFmtId="9" fontId="8" fillId="5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0" fontId="15" fillId="4" borderId="0" xfId="0" applyFont="1" applyFill="1">
      <alignment vertical="center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5" fillId="5" borderId="0" xfId="0" applyFont="1" applyFill="1">
      <alignment vertical="center"/>
    </xf>
    <xf numFmtId="0" fontId="17" fillId="9" borderId="0" xfId="0" applyFont="1" applyFill="1" applyAlignment="1" applyProtection="1">
      <alignment vertical="center" wrapText="1"/>
      <protection locked="0"/>
    </xf>
    <xf numFmtId="0" fontId="20" fillId="9" borderId="0" xfId="0" applyFont="1" applyFill="1" applyAlignment="1" applyProtection="1">
      <alignment vertical="center" wrapText="1"/>
      <protection locked="0"/>
    </xf>
    <xf numFmtId="5" fontId="26" fillId="5" borderId="0" xfId="0" applyNumberFormat="1" applyFont="1" applyFill="1" applyAlignment="1">
      <alignment horizontal="right" vertical="center"/>
    </xf>
    <xf numFmtId="5" fontId="26" fillId="5" borderId="0" xfId="0" applyNumberFormat="1" applyFont="1" applyFill="1" applyAlignment="1">
      <alignment horizontal="left" vertical="center"/>
    </xf>
    <xf numFmtId="0" fontId="26" fillId="5" borderId="0" xfId="0" applyFont="1" applyFill="1" applyAlignment="1">
      <alignment horizontal="right" vertical="center"/>
    </xf>
    <xf numFmtId="5" fontId="26" fillId="5" borderId="0" xfId="0" applyNumberFormat="1" applyFont="1" applyFill="1" applyAlignment="1">
      <alignment horizontal="left" vertical="center" wrapText="1"/>
    </xf>
    <xf numFmtId="0" fontId="28" fillId="5" borderId="0" xfId="0" applyFont="1" applyFill="1" applyAlignment="1">
      <alignment horizontal="right" vertical="center"/>
    </xf>
    <xf numFmtId="5" fontId="28" fillId="5" borderId="0" xfId="0" applyNumberFormat="1" applyFont="1" applyFill="1" applyAlignment="1">
      <alignment horizontal="left" vertical="center" wrapText="1"/>
    </xf>
    <xf numFmtId="3" fontId="4" fillId="2" borderId="9" xfId="0" applyNumberFormat="1" applyFont="1" applyFill="1" applyBorder="1" applyAlignment="1">
      <alignment vertical="center" wrapText="1"/>
    </xf>
    <xf numFmtId="0" fontId="31" fillId="5" borderId="0" xfId="1" applyFont="1" applyFill="1" applyAlignment="1">
      <alignment vertical="center" wrapText="1"/>
    </xf>
    <xf numFmtId="0" fontId="21" fillId="6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7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24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22269;&#38555;&#12521;&#12452;&#12475;&#12531;&#12473;!A1"/><Relationship Id="rId1" Type="http://schemas.openxmlformats.org/officeDocument/2006/relationships/hyperlink" Target="#&#22269;&#20869;&#12521;&#12452;&#12475;&#12531;&#12473;!A1"/><Relationship Id="rId4" Type="http://schemas.openxmlformats.org/officeDocument/2006/relationships/image" Target="../media/image2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svg"/><Relationship Id="rId1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32656</xdr:colOff>
      <xdr:row>6</xdr:row>
      <xdr:rowOff>81643</xdr:rowOff>
    </xdr:from>
    <xdr:to>
      <xdr:col>2</xdr:col>
      <xdr:colOff>903514</xdr:colOff>
      <xdr:row>6</xdr:row>
      <xdr:rowOff>370115</xdr:rowOff>
    </xdr:to>
    <xdr:sp macro="" textlink="">
      <xdr:nvSpPr>
        <xdr:cNvPr id="6" name="四角形: 角を丸くする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483F20-31C7-E162-F47A-167F58FB3A95}"/>
            </a:ext>
          </a:extLst>
        </xdr:cNvPr>
        <xdr:cNvSpPr/>
      </xdr:nvSpPr>
      <xdr:spPr>
        <a:xfrm>
          <a:off x="4724399" y="1877786"/>
          <a:ext cx="870858" cy="28847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accent6">
                  <a:lumMod val="50000"/>
                </a:schemeClr>
              </a:solidFill>
            </a:rPr>
            <a:t>CLICK</a:t>
          </a:r>
          <a:endParaRPr kumimoji="1" lang="ja-JP" altLang="en-US" sz="14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32657</xdr:colOff>
      <xdr:row>8</xdr:row>
      <xdr:rowOff>92529</xdr:rowOff>
    </xdr:from>
    <xdr:to>
      <xdr:col>2</xdr:col>
      <xdr:colOff>903515</xdr:colOff>
      <xdr:row>8</xdr:row>
      <xdr:rowOff>381001</xdr:rowOff>
    </xdr:to>
    <xdr:sp macro="" textlink="">
      <xdr:nvSpPr>
        <xdr:cNvPr id="7" name="四角形: 角を丸くする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1A2BDE-2474-4522-B1FD-3B5165AB5E0D}"/>
            </a:ext>
          </a:extLst>
        </xdr:cNvPr>
        <xdr:cNvSpPr/>
      </xdr:nvSpPr>
      <xdr:spPr>
        <a:xfrm>
          <a:off x="4724400" y="2487386"/>
          <a:ext cx="870858" cy="288472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CLICK</a:t>
          </a:r>
          <a:endParaRPr kumimoji="1" lang="ja-JP" altLang="en-US" sz="1400"/>
        </a:p>
      </xdr:txBody>
    </xdr:sp>
    <xdr:clientData/>
  </xdr:twoCellAnchor>
  <xdr:twoCellAnchor editAs="oneCell">
    <xdr:from>
      <xdr:col>1</xdr:col>
      <xdr:colOff>39074</xdr:colOff>
      <xdr:row>6</xdr:row>
      <xdr:rowOff>34191</xdr:rowOff>
    </xdr:from>
    <xdr:to>
      <xdr:col>1</xdr:col>
      <xdr:colOff>429843</xdr:colOff>
      <xdr:row>6</xdr:row>
      <xdr:rowOff>424960</xdr:rowOff>
    </xdr:to>
    <xdr:pic>
      <xdr:nvPicPr>
        <xdr:cNvPr id="4" name="グラフィックス 3" descr="線矢印: 直線 単色塗りつぶし">
          <a:extLst>
            <a:ext uri="{FF2B5EF4-FFF2-40B4-BE49-F238E27FC236}">
              <a16:creationId xmlns:a16="http://schemas.microsoft.com/office/drawing/2014/main" id="{3B326F5E-34BE-FAC7-01D5-299FE675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4225189" y="1821960"/>
          <a:ext cx="390769" cy="390769"/>
        </a:xfrm>
        <a:prstGeom prst="rect">
          <a:avLst/>
        </a:prstGeom>
      </xdr:spPr>
    </xdr:pic>
    <xdr:clientData/>
  </xdr:twoCellAnchor>
  <xdr:twoCellAnchor editAs="oneCell">
    <xdr:from>
      <xdr:col>1</xdr:col>
      <xdr:colOff>59590</xdr:colOff>
      <xdr:row>8</xdr:row>
      <xdr:rowOff>40052</xdr:rowOff>
    </xdr:from>
    <xdr:to>
      <xdr:col>1</xdr:col>
      <xdr:colOff>450359</xdr:colOff>
      <xdr:row>9</xdr:row>
      <xdr:rowOff>975</xdr:rowOff>
    </xdr:to>
    <xdr:pic>
      <xdr:nvPicPr>
        <xdr:cNvPr id="8" name="グラフィックス 7" descr="線矢印: 直線 単色塗りつぶし">
          <a:extLst>
            <a:ext uri="{FF2B5EF4-FFF2-40B4-BE49-F238E27FC236}">
              <a16:creationId xmlns:a16="http://schemas.microsoft.com/office/drawing/2014/main" id="{14B7F38B-9715-4C44-9BF5-9065D464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4245705" y="2423744"/>
          <a:ext cx="390769" cy="390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446314</xdr:colOff>
      <xdr:row>34</xdr:row>
      <xdr:rowOff>5446</xdr:rowOff>
    </xdr:from>
    <xdr:to>
      <xdr:col>1</xdr:col>
      <xdr:colOff>506186</xdr:colOff>
      <xdr:row>37</xdr:row>
      <xdr:rowOff>141517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0242C9-9981-C369-E71F-F69E13FB9720}"/>
            </a:ext>
          </a:extLst>
        </xdr:cNvPr>
        <xdr:cNvGrpSpPr/>
      </xdr:nvGrpSpPr>
      <xdr:grpSpPr>
        <a:xfrm>
          <a:off x="446314" y="5054966"/>
          <a:ext cx="1482272" cy="684711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8FCC8CDC-1790-6EE6-C6EC-77BC7815895D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割引前料金</a:t>
            </a:r>
            <a:endParaRPr kumimoji="1" lang="en-US" altLang="ja-JP" sz="120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l"/>
            <a:r>
              <a:rPr kumimoji="1" lang="en-US" altLang="ja-JP" sz="1100" b="1"/>
              <a:t>a</a:t>
            </a:r>
            <a:endParaRPr kumimoji="1" lang="ja-JP" altLang="en-US" sz="1100" b="1"/>
          </a:p>
        </xdr:txBody>
      </xdr:sp>
      <xdr:sp macro="" textlink="$B$24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938F069-CD93-5695-9CBF-2EA63AE04658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E075E68A-45BA-441E-9C7D-33BA3FCEDA4D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451757</xdr:colOff>
      <xdr:row>40</xdr:row>
      <xdr:rowOff>32659</xdr:rowOff>
    </xdr:from>
    <xdr:to>
      <xdr:col>1</xdr:col>
      <xdr:colOff>511629</xdr:colOff>
      <xdr:row>44</xdr:row>
      <xdr:rowOff>27216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5BD9E1C-1843-402F-85BE-6554FE06758C}"/>
            </a:ext>
          </a:extLst>
        </xdr:cNvPr>
        <xdr:cNvGrpSpPr/>
      </xdr:nvGrpSpPr>
      <xdr:grpSpPr>
        <a:xfrm>
          <a:off x="451757" y="6179459"/>
          <a:ext cx="1482272" cy="726077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6EEFD4B4-662B-AEE4-1123-7B264E630349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501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最低料金</a:t>
            </a:r>
            <a:endParaRPr kumimoji="1" lang="en-US" altLang="ja-JP" sz="120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l"/>
            <a:r>
              <a:rPr kumimoji="1" lang="en-US" altLang="ja-JP" sz="1100" b="1"/>
              <a:t>a</a:t>
            </a:r>
            <a:endParaRPr kumimoji="1" lang="ja-JP" altLang="en-US" sz="1100" b="1"/>
          </a:p>
        </xdr:txBody>
      </xdr:sp>
      <xdr:sp macro="" textlink="$B$25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CC806885-FD50-2AB3-ACBB-121869E1B295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9BB1F23C-DD79-4437-98D3-0F9B1BDA5E37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1251858</xdr:colOff>
      <xdr:row>33</xdr:row>
      <xdr:rowOff>136072</xdr:rowOff>
    </xdr:from>
    <xdr:to>
      <xdr:col>1</xdr:col>
      <xdr:colOff>2732316</xdr:colOff>
      <xdr:row>37</xdr:row>
      <xdr:rowOff>141516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17EDBD3-DF2A-4C95-880B-838D7799EB09}"/>
            </a:ext>
          </a:extLst>
        </xdr:cNvPr>
        <xdr:cNvGrpSpPr/>
      </xdr:nvGrpSpPr>
      <xdr:grpSpPr>
        <a:xfrm>
          <a:off x="2674258" y="5002712"/>
          <a:ext cx="1480458" cy="736964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3956A82F-FF93-55DA-189D-343C0FF04761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割引率合計</a:t>
            </a:r>
            <a:endParaRPr kumimoji="1" lang="ja-JP" altLang="en-US" sz="1100" b="1"/>
          </a:p>
        </xdr:txBody>
      </xdr:sp>
      <xdr:sp macro="" textlink="$B$26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E270B2B-1B9D-B95E-766E-D6C10423400F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323CCD44-F711-4D80-A640-1670EC05ADE2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0%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3483429</xdr:colOff>
      <xdr:row>33</xdr:row>
      <xdr:rowOff>136074</xdr:rowOff>
    </xdr:from>
    <xdr:to>
      <xdr:col>1</xdr:col>
      <xdr:colOff>4963887</xdr:colOff>
      <xdr:row>37</xdr:row>
      <xdr:rowOff>152404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F8CB84A-ECCC-4642-A56E-4FB495297BDB}"/>
            </a:ext>
          </a:extLst>
        </xdr:cNvPr>
        <xdr:cNvGrpSpPr/>
      </xdr:nvGrpSpPr>
      <xdr:grpSpPr>
        <a:xfrm>
          <a:off x="4905829" y="5002714"/>
          <a:ext cx="1480458" cy="747850"/>
          <a:chOff x="7266212" y="2024742"/>
          <a:chExt cx="1845127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40A4ED1C-7DD6-D1E9-378B-9B96A0AD4FBB}"/>
              </a:ext>
            </a:extLst>
          </xdr:cNvPr>
          <xdr:cNvSpPr/>
        </xdr:nvSpPr>
        <xdr:spPr>
          <a:xfrm>
            <a:off x="7266212" y="2024742"/>
            <a:ext cx="1845127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割引後料金</a:t>
            </a:r>
            <a:endParaRPr kumimoji="1" lang="ja-JP" altLang="en-US" sz="1100" b="1"/>
          </a:p>
        </xdr:txBody>
      </xdr:sp>
      <xdr:sp macro="" textlink="$B$27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53E77948-908B-B8B5-1F9C-B46CFD2470B9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B20B6135-67E6-41EA-9256-86320B467F78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713014</xdr:colOff>
      <xdr:row>34</xdr:row>
      <xdr:rowOff>136072</xdr:rowOff>
    </xdr:from>
    <xdr:to>
      <xdr:col>1</xdr:col>
      <xdr:colOff>1050345</xdr:colOff>
      <xdr:row>37</xdr:row>
      <xdr:rowOff>1</xdr:rowOff>
    </xdr:to>
    <xdr:pic>
      <xdr:nvPicPr>
        <xdr:cNvPr id="16" name="グラフィックス 15" descr="閉じる 単色塗りつぶし">
          <a:extLst>
            <a:ext uri="{FF2B5EF4-FFF2-40B4-BE49-F238E27FC236}">
              <a16:creationId xmlns:a16="http://schemas.microsoft.com/office/drawing/2014/main" id="{D493D110-0F27-FB07-5BE1-13FCDC064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33600" y="4517572"/>
          <a:ext cx="337331" cy="353786"/>
        </a:xfrm>
        <a:prstGeom prst="rect">
          <a:avLst/>
        </a:prstGeom>
      </xdr:spPr>
    </xdr:pic>
    <xdr:clientData/>
  </xdr:twoCellAnchor>
  <xdr:twoCellAnchor editAs="oneCell">
    <xdr:from>
      <xdr:col>1</xdr:col>
      <xdr:colOff>2901041</xdr:colOff>
      <xdr:row>34</xdr:row>
      <xdr:rowOff>125186</xdr:rowOff>
    </xdr:from>
    <xdr:to>
      <xdr:col>1</xdr:col>
      <xdr:colOff>3291810</xdr:colOff>
      <xdr:row>37</xdr:row>
      <xdr:rowOff>26098</xdr:rowOff>
    </xdr:to>
    <xdr:pic>
      <xdr:nvPicPr>
        <xdr:cNvPr id="19" name="グラフィックス 18" descr="線矢印: 直線 単色塗りつぶし">
          <a:extLst>
            <a:ext uri="{FF2B5EF4-FFF2-40B4-BE49-F238E27FC236}">
              <a16:creationId xmlns:a16="http://schemas.microsoft.com/office/drawing/2014/main" id="{27E67DDB-2F72-4C4D-BC5F-243EB7E3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4321627" y="4506686"/>
          <a:ext cx="390769" cy="390769"/>
        </a:xfrm>
        <a:prstGeom prst="rect">
          <a:avLst/>
        </a:prstGeom>
      </xdr:spPr>
    </xdr:pic>
    <xdr:clientData/>
  </xdr:twoCellAnchor>
  <xdr:twoCellAnchor>
    <xdr:from>
      <xdr:col>1</xdr:col>
      <xdr:colOff>1235530</xdr:colOff>
      <xdr:row>40</xdr:row>
      <xdr:rowOff>27213</xdr:rowOff>
    </xdr:from>
    <xdr:to>
      <xdr:col>1</xdr:col>
      <xdr:colOff>4925786</xdr:colOff>
      <xdr:row>44</xdr:row>
      <xdr:rowOff>81642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D0E495A-ED6B-48C5-8206-4BC8D783230B}"/>
            </a:ext>
          </a:extLst>
        </xdr:cNvPr>
        <xdr:cNvGrpSpPr/>
      </xdr:nvGrpSpPr>
      <xdr:grpSpPr>
        <a:xfrm>
          <a:off x="2657930" y="6174013"/>
          <a:ext cx="3690256" cy="785949"/>
          <a:chOff x="7266214" y="2024742"/>
          <a:chExt cx="2684203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D468E01B-EB80-F9D6-C7C3-E33EAD9B4132}"/>
              </a:ext>
            </a:extLst>
          </xdr:cNvPr>
          <xdr:cNvSpPr/>
        </xdr:nvSpPr>
        <xdr:spPr>
          <a:xfrm>
            <a:off x="7266214" y="2024742"/>
            <a:ext cx="2684203" cy="941615"/>
          </a:xfrm>
          <a:prstGeom prst="roundRect">
            <a:avLst>
              <a:gd name="adj" fmla="val 1501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最低料金と割引後料金の高い方はどちらか</a:t>
            </a:r>
            <a:endParaRPr kumimoji="1" lang="ja-JP" altLang="en-US" sz="1100" b="1"/>
          </a:p>
        </xdr:txBody>
      </xdr:sp>
      <xdr:sp macro="" textlink="$A$29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D63FE43-2B3F-B5D1-3950-65F32B892BBA}"/>
              </a:ext>
            </a:extLst>
          </xdr:cNvPr>
          <xdr:cNvSpPr txBox="1"/>
        </xdr:nvSpPr>
        <xdr:spPr>
          <a:xfrm>
            <a:off x="7407567" y="2436716"/>
            <a:ext cx="2425963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fld id="{9E336D13-66A0-4F21-B967-4AB737D2AD88}" type="TxLink">
              <a:rPr kumimoji="1" lang="ja-JP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/>
                <a:ea typeface="BIZ UDゴシック"/>
                <a:cs typeface="Arial" panose="020B0604020202020204" pitchFamily="34" charset="0"/>
              </a:rPr>
              <a:pPr algn="ctr"/>
              <a:t>同じ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642256</xdr:colOff>
      <xdr:row>42</xdr:row>
      <xdr:rowOff>103414</xdr:rowOff>
    </xdr:from>
    <xdr:to>
      <xdr:col>1</xdr:col>
      <xdr:colOff>1137556</xdr:colOff>
      <xdr:row>42</xdr:row>
      <xdr:rowOff>108856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6A4928E-4388-60B7-3F83-99F9DE501694}"/>
            </a:ext>
          </a:extLst>
        </xdr:cNvPr>
        <xdr:cNvCxnSpPr/>
      </xdr:nvCxnSpPr>
      <xdr:spPr>
        <a:xfrm flipV="1">
          <a:off x="2062842" y="5791200"/>
          <a:ext cx="495300" cy="5442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4207328</xdr:colOff>
      <xdr:row>38</xdr:row>
      <xdr:rowOff>43544</xdr:rowOff>
    </xdr:from>
    <xdr:to>
      <xdr:col>1</xdr:col>
      <xdr:colOff>4207328</xdr:colOff>
      <xdr:row>39</xdr:row>
      <xdr:rowOff>146958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95920F9-FF4F-4DDF-A7A4-7844C173DD73}"/>
            </a:ext>
          </a:extLst>
        </xdr:cNvPr>
        <xdr:cNvCxnSpPr/>
      </xdr:nvCxnSpPr>
      <xdr:spPr>
        <a:xfrm flipV="1">
          <a:off x="5627914" y="5078187"/>
          <a:ext cx="0" cy="266700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451758</xdr:colOff>
      <xdr:row>46</xdr:row>
      <xdr:rowOff>1</xdr:rowOff>
    </xdr:from>
    <xdr:to>
      <xdr:col>1</xdr:col>
      <xdr:colOff>4953000</xdr:colOff>
      <xdr:row>57</xdr:row>
      <xdr:rowOff>10887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5D3B6232-1B9E-E671-0B5C-A15523B8CFF2}"/>
            </a:ext>
          </a:extLst>
        </xdr:cNvPr>
        <xdr:cNvGrpSpPr/>
      </xdr:nvGrpSpPr>
      <xdr:grpSpPr>
        <a:xfrm>
          <a:off x="451758" y="7244081"/>
          <a:ext cx="5923642" cy="2022566"/>
          <a:chOff x="6308272" y="2960915"/>
          <a:chExt cx="5132614" cy="2008414"/>
        </a:xfrm>
        <a:solidFill>
          <a:schemeClr val="accent6">
            <a:lumMod val="20000"/>
            <a:lumOff val="80000"/>
          </a:schemeClr>
        </a:solidFill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19721AD1-A795-43AD-B783-66708E245ED1}"/>
              </a:ext>
            </a:extLst>
          </xdr:cNvPr>
          <xdr:cNvGrpSpPr/>
        </xdr:nvGrpSpPr>
        <xdr:grpSpPr>
          <a:xfrm>
            <a:off x="6308272" y="2960915"/>
            <a:ext cx="5132614" cy="2008414"/>
            <a:chOff x="7266214" y="2024742"/>
            <a:chExt cx="2684203" cy="941615"/>
          </a:xfrm>
          <a:grpFill/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A8FB1D78-05B5-AD01-2F36-6F0169039E7F}"/>
                </a:ext>
              </a:extLst>
            </xdr:cNvPr>
            <xdr:cNvSpPr/>
          </xdr:nvSpPr>
          <xdr:spPr>
            <a:xfrm>
              <a:off x="7266214" y="2024742"/>
              <a:ext cx="2684203" cy="941615"/>
            </a:xfrm>
            <a:prstGeom prst="roundRect">
              <a:avLst>
                <a:gd name="adj" fmla="val 6281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貴社の</a:t>
              </a:r>
              <a:r>
                <a:rPr kumimoji="1" lang="en-US" altLang="ja-JP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1</a:t>
              </a:r>
              <a:r>
                <a:rPr kumimoji="1" lang="ja-JP" altLang="en-US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年分のプロモーションライセンス料金は以下の通りです</a:t>
              </a:r>
              <a:endParaRPr kumimoji="1" lang="en-US" altLang="ja-JP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ctr"/>
              <a:endParaRPr kumimoji="1" lang="en-US" altLang="ja-JP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</xdr:txBody>
        </xdr:sp>
        <xdr:sp macro="" textlink="$B$31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3C1540E3-94EA-2360-1AE3-D153F5AD849C}"/>
                </a:ext>
              </a:extLst>
            </xdr:cNvPr>
            <xdr:cNvSpPr txBox="1"/>
          </xdr:nvSpPr>
          <xdr:spPr>
            <a:xfrm>
              <a:off x="8373861" y="2203421"/>
              <a:ext cx="862476" cy="210722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l"/>
              <a:fld id="{16CCDFB6-4763-44E4-9C77-46A64B925171}" type="TxLink">
                <a:rPr kumimoji="1" lang="en-US" altLang="en-US" sz="16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BIZ UDゴシック"/>
                  <a:cs typeface="Arial" panose="020B0604020202020204" pitchFamily="34" charset="0"/>
                </a:rPr>
                <a:pPr algn="l"/>
                <a:t>¥0</a:t>
              </a:fld>
              <a:endParaRPr kumimoji="1" lang="ja-JP" altLang="en-US" sz="18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E143F681-471C-63C9-FE8A-1C0467F14550}"/>
              </a:ext>
            </a:extLst>
          </xdr:cNvPr>
          <xdr:cNvSpPr txBox="1"/>
        </xdr:nvSpPr>
        <xdr:spPr>
          <a:xfrm>
            <a:off x="6787242" y="3486412"/>
            <a:ext cx="1480458" cy="136797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小計</a:t>
            </a:r>
            <a:endPara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 algn="r"/>
            <a:endParaRPr lang="ja-JP" altLang="ja-JP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r"/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消費税（</a:t>
            </a:r>
            <a:r>
              <a:rPr kumimoji="1" lang="en-US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10</a:t>
            </a:r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％）</a:t>
            </a:r>
            <a:endPara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 algn="r"/>
            <a:endParaRPr lang="ja-JP" altLang="ja-JP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r"/>
            <a:r>
              <a:rPr kumimoji="1" lang="ja-JP" altLang="ja-JP" sz="18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合計</a:t>
            </a:r>
            <a:endParaRPr kumimoji="1" lang="ja-JP" altLang="en-US" sz="1800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$B$32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DD55AD5B-0308-4518-96CA-2BA5C122B7D8}"/>
              </a:ext>
            </a:extLst>
          </xdr:cNvPr>
          <xdr:cNvSpPr txBox="1"/>
        </xdr:nvSpPr>
        <xdr:spPr>
          <a:xfrm>
            <a:off x="8414657" y="3777588"/>
            <a:ext cx="1649188" cy="43284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fld id="{F4121F3A-AB9E-4379-B025-7752EBD8B9F0}" type="TxLink">
              <a:rPr kumimoji="1" lang="en-US" altLang="en-US" sz="16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l"/>
              <a:t>¥0</a:t>
            </a:fld>
            <a:endParaRPr kumimoji="1" lang="ja-JP" altLang="en-US" sz="24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$B$33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AEC87432-4B10-46B3-BD2D-BFDD95FD9F4A}"/>
              </a:ext>
            </a:extLst>
          </xdr:cNvPr>
          <xdr:cNvSpPr txBox="1"/>
        </xdr:nvSpPr>
        <xdr:spPr>
          <a:xfrm>
            <a:off x="8381999" y="4238774"/>
            <a:ext cx="2432957" cy="542573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fld id="{171979B0-C63F-4496-9EF3-15007BE42266}" type="TxLink">
              <a:rPr kumimoji="1" lang="en-US" altLang="en-US" sz="28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l"/>
              <a:t>¥0</a:t>
            </a:fld>
            <a:endParaRPr kumimoji="1" lang="ja-JP" altLang="en-US" sz="36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446315</xdr:colOff>
      <xdr:row>35</xdr:row>
      <xdr:rowOff>157844</xdr:rowOff>
    </xdr:from>
    <xdr:to>
      <xdr:col>1</xdr:col>
      <xdr:colOff>506187</xdr:colOff>
      <xdr:row>39</xdr:row>
      <xdr:rowOff>130629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F1F3428C-4242-450B-8C58-35326C44D4AF}"/>
            </a:ext>
          </a:extLst>
        </xdr:cNvPr>
        <xdr:cNvGrpSpPr/>
      </xdr:nvGrpSpPr>
      <xdr:grpSpPr>
        <a:xfrm>
          <a:off x="446315" y="5339444"/>
          <a:ext cx="1482272" cy="683985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8F11D628-2DB6-3103-790D-7AD501A063EC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割引前料金</a:t>
            </a:r>
            <a:endParaRPr kumimoji="1" lang="en-US" altLang="ja-JP" sz="120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l"/>
            <a:r>
              <a:rPr kumimoji="1" lang="en-US" altLang="ja-JP" sz="1100" b="1"/>
              <a:t>a</a:t>
            </a:r>
            <a:endParaRPr kumimoji="1" lang="ja-JP" altLang="en-US" sz="1100" b="1"/>
          </a:p>
        </xdr:txBody>
      </xdr:sp>
      <xdr:sp macro="" textlink="$B$26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C3B1D2F0-4C63-5CBB-7CD6-632123DE5C5C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716D75A7-BBE1-485B-BE97-B605CD9CE2B4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451758</xdr:colOff>
      <xdr:row>42</xdr:row>
      <xdr:rowOff>21771</xdr:rowOff>
    </xdr:from>
    <xdr:to>
      <xdr:col>1</xdr:col>
      <xdr:colOff>511630</xdr:colOff>
      <xdr:row>46</xdr:row>
      <xdr:rowOff>16328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AB3C43E1-742B-4CE4-9637-ADE44C303C24}"/>
            </a:ext>
          </a:extLst>
        </xdr:cNvPr>
        <xdr:cNvGrpSpPr/>
      </xdr:nvGrpSpPr>
      <xdr:grpSpPr>
        <a:xfrm>
          <a:off x="451758" y="6447971"/>
          <a:ext cx="1482272" cy="705757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32" name="四角形: 角を丸くする 31">
            <a:extLst>
              <a:ext uri="{FF2B5EF4-FFF2-40B4-BE49-F238E27FC236}">
                <a16:creationId xmlns:a16="http://schemas.microsoft.com/office/drawing/2014/main" id="{AA323DA9-01A0-7908-15B0-9C6A5B448C56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501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最低料金</a:t>
            </a:r>
            <a:endParaRPr kumimoji="1" lang="en-US" altLang="ja-JP" sz="120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l"/>
            <a:r>
              <a:rPr kumimoji="1" lang="en-US" altLang="ja-JP" sz="1100" b="1"/>
              <a:t>a</a:t>
            </a:r>
            <a:endParaRPr kumimoji="1" lang="ja-JP" altLang="en-US" sz="1100" b="1"/>
          </a:p>
        </xdr:txBody>
      </xdr:sp>
      <xdr:sp macro="" textlink="$B$27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5867DC23-A063-17F4-1ECF-5FE6FD6E414E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F76862DB-5105-4F4D-A72D-7C895200295A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1251859</xdr:colOff>
      <xdr:row>35</xdr:row>
      <xdr:rowOff>146956</xdr:rowOff>
    </xdr:from>
    <xdr:to>
      <xdr:col>1</xdr:col>
      <xdr:colOff>2732317</xdr:colOff>
      <xdr:row>39</xdr:row>
      <xdr:rowOff>130628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C6B49546-AD93-4A9A-8275-2A50DD03E9C7}"/>
            </a:ext>
          </a:extLst>
        </xdr:cNvPr>
        <xdr:cNvGrpSpPr/>
      </xdr:nvGrpSpPr>
      <xdr:grpSpPr>
        <a:xfrm>
          <a:off x="2674259" y="5328556"/>
          <a:ext cx="1480458" cy="694872"/>
          <a:chOff x="7266214" y="2024742"/>
          <a:chExt cx="1845128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35" name="四角形: 角を丸くする 34">
            <a:extLst>
              <a:ext uri="{FF2B5EF4-FFF2-40B4-BE49-F238E27FC236}">
                <a16:creationId xmlns:a16="http://schemas.microsoft.com/office/drawing/2014/main" id="{8CC7FFAD-99C2-88D4-0794-D1A78C437BA1}"/>
              </a:ext>
            </a:extLst>
          </xdr:cNvPr>
          <xdr:cNvSpPr/>
        </xdr:nvSpPr>
        <xdr:spPr>
          <a:xfrm>
            <a:off x="7266214" y="2024742"/>
            <a:ext cx="1845128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割引率合計</a:t>
            </a:r>
            <a:endParaRPr kumimoji="1" lang="ja-JP" altLang="en-US" sz="1100" b="1"/>
          </a:p>
        </xdr:txBody>
      </xdr:sp>
      <xdr:sp macro="" textlink="$B$28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54DC4150-7441-86F5-E60C-72AF09F4226B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2A83271A-6026-4A02-AF64-BBAD627B0439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0%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3483430</xdr:colOff>
      <xdr:row>35</xdr:row>
      <xdr:rowOff>146958</xdr:rowOff>
    </xdr:from>
    <xdr:to>
      <xdr:col>1</xdr:col>
      <xdr:colOff>4963888</xdr:colOff>
      <xdr:row>39</xdr:row>
      <xdr:rowOff>141516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4EA776F8-5F0C-44E4-8B2A-3104E7CDFBA1}"/>
            </a:ext>
          </a:extLst>
        </xdr:cNvPr>
        <xdr:cNvGrpSpPr/>
      </xdr:nvGrpSpPr>
      <xdr:grpSpPr>
        <a:xfrm>
          <a:off x="4905830" y="5328558"/>
          <a:ext cx="1480458" cy="705758"/>
          <a:chOff x="7266212" y="2024742"/>
          <a:chExt cx="1845127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38" name="四角形: 角を丸くする 37">
            <a:extLst>
              <a:ext uri="{FF2B5EF4-FFF2-40B4-BE49-F238E27FC236}">
                <a16:creationId xmlns:a16="http://schemas.microsoft.com/office/drawing/2014/main" id="{D621666C-1844-A9E6-F605-ECD430840CE6}"/>
              </a:ext>
            </a:extLst>
          </xdr:cNvPr>
          <xdr:cNvSpPr/>
        </xdr:nvSpPr>
        <xdr:spPr>
          <a:xfrm>
            <a:off x="7266212" y="2024742"/>
            <a:ext cx="1845127" cy="941615"/>
          </a:xfrm>
          <a:prstGeom prst="roundRect">
            <a:avLst>
              <a:gd name="adj" fmla="val 1429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割引後料金</a:t>
            </a:r>
            <a:endParaRPr kumimoji="1" lang="ja-JP" altLang="en-US" sz="1100" b="1"/>
          </a:p>
        </xdr:txBody>
      </xdr:sp>
      <xdr:sp macro="" textlink="$B$29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CD6D0FDD-7A77-4532-B877-80147E4DAC59}"/>
              </a:ext>
            </a:extLst>
          </xdr:cNvPr>
          <xdr:cNvSpPr txBox="1"/>
        </xdr:nvSpPr>
        <xdr:spPr>
          <a:xfrm>
            <a:off x="7407568" y="2436716"/>
            <a:ext cx="1681844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fld id="{71E97A0B-2132-4740-93CC-A710B1A6D773}" type="TxLink">
              <a:rPr kumimoji="1" lang="en-US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r"/>
              <a:t>¥0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713015</xdr:colOff>
      <xdr:row>36</xdr:row>
      <xdr:rowOff>125184</xdr:rowOff>
    </xdr:from>
    <xdr:to>
      <xdr:col>1</xdr:col>
      <xdr:colOff>1050346</xdr:colOff>
      <xdr:row>38</xdr:row>
      <xdr:rowOff>152399</xdr:rowOff>
    </xdr:to>
    <xdr:pic>
      <xdr:nvPicPr>
        <xdr:cNvPr id="40" name="グラフィックス 39" descr="閉じる 単色塗りつぶし">
          <a:extLst>
            <a:ext uri="{FF2B5EF4-FFF2-40B4-BE49-F238E27FC236}">
              <a16:creationId xmlns:a16="http://schemas.microsoft.com/office/drawing/2014/main" id="{72F536E0-1590-466C-A32B-4F77C70F2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33601" y="4512127"/>
          <a:ext cx="337331" cy="353786"/>
        </a:xfrm>
        <a:prstGeom prst="rect">
          <a:avLst/>
        </a:prstGeom>
      </xdr:spPr>
    </xdr:pic>
    <xdr:clientData/>
  </xdr:twoCellAnchor>
  <xdr:twoCellAnchor editAs="oneCell">
    <xdr:from>
      <xdr:col>1</xdr:col>
      <xdr:colOff>2901042</xdr:colOff>
      <xdr:row>36</xdr:row>
      <xdr:rowOff>114298</xdr:rowOff>
    </xdr:from>
    <xdr:to>
      <xdr:col>1</xdr:col>
      <xdr:colOff>3291811</xdr:colOff>
      <xdr:row>39</xdr:row>
      <xdr:rowOff>15210</xdr:rowOff>
    </xdr:to>
    <xdr:pic>
      <xdr:nvPicPr>
        <xdr:cNvPr id="41" name="グラフィックス 40" descr="線矢印: 直線 単色塗りつぶし">
          <a:extLst>
            <a:ext uri="{FF2B5EF4-FFF2-40B4-BE49-F238E27FC236}">
              <a16:creationId xmlns:a16="http://schemas.microsoft.com/office/drawing/2014/main" id="{490EEC24-22B3-4B13-B34F-DF2B2E18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4321628" y="4501241"/>
          <a:ext cx="390769" cy="390769"/>
        </a:xfrm>
        <a:prstGeom prst="rect">
          <a:avLst/>
        </a:prstGeom>
      </xdr:spPr>
    </xdr:pic>
    <xdr:clientData/>
  </xdr:twoCellAnchor>
  <xdr:twoCellAnchor>
    <xdr:from>
      <xdr:col>1</xdr:col>
      <xdr:colOff>1235531</xdr:colOff>
      <xdr:row>42</xdr:row>
      <xdr:rowOff>16325</xdr:rowOff>
    </xdr:from>
    <xdr:to>
      <xdr:col>1</xdr:col>
      <xdr:colOff>4925787</xdr:colOff>
      <xdr:row>46</xdr:row>
      <xdr:rowOff>70754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63001447-CAD5-4FE7-A319-0E8FDB33DF4A}"/>
            </a:ext>
          </a:extLst>
        </xdr:cNvPr>
        <xdr:cNvGrpSpPr/>
      </xdr:nvGrpSpPr>
      <xdr:grpSpPr>
        <a:xfrm>
          <a:off x="2657931" y="6442525"/>
          <a:ext cx="3690256" cy="765629"/>
          <a:chOff x="7266214" y="2024742"/>
          <a:chExt cx="2684203" cy="941615"/>
        </a:xfr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EF9B8942-EA06-57E9-C51D-CA82F6850F81}"/>
              </a:ext>
            </a:extLst>
          </xdr:cNvPr>
          <xdr:cNvSpPr/>
        </xdr:nvSpPr>
        <xdr:spPr>
          <a:xfrm>
            <a:off x="7266214" y="2024742"/>
            <a:ext cx="2684203" cy="941615"/>
          </a:xfrm>
          <a:prstGeom prst="roundRect">
            <a:avLst>
              <a:gd name="adj" fmla="val 15016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最低料金と割引後料金の高い方はどちらか</a:t>
            </a:r>
            <a:endParaRPr kumimoji="1" lang="ja-JP" altLang="en-US" sz="1100" b="1"/>
          </a:p>
        </xdr:txBody>
      </xdr:sp>
      <xdr:sp macro="" textlink="$A$31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542346ED-C7E6-7F7A-302B-69564D266485}"/>
              </a:ext>
            </a:extLst>
          </xdr:cNvPr>
          <xdr:cNvSpPr txBox="1"/>
        </xdr:nvSpPr>
        <xdr:spPr>
          <a:xfrm>
            <a:off x="7407567" y="2436716"/>
            <a:ext cx="2425963" cy="48441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fld id="{0424AA31-4921-4193-9069-A186312EE2D7}" type="TxLink">
              <a:rPr kumimoji="1" lang="ja-JP" altLang="en-US" sz="18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ctr"/>
              <a:t>同じ</a:t>
            </a:fld>
            <a:endPara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642257</xdr:colOff>
      <xdr:row>44</xdr:row>
      <xdr:rowOff>92526</xdr:rowOff>
    </xdr:from>
    <xdr:to>
      <xdr:col>1</xdr:col>
      <xdr:colOff>1137557</xdr:colOff>
      <xdr:row>44</xdr:row>
      <xdr:rowOff>97968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17C4A927-7AEF-4703-A39C-820FFDBAAA2D}"/>
            </a:ext>
          </a:extLst>
        </xdr:cNvPr>
        <xdr:cNvCxnSpPr/>
      </xdr:nvCxnSpPr>
      <xdr:spPr>
        <a:xfrm flipV="1">
          <a:off x="2062843" y="5785755"/>
          <a:ext cx="495300" cy="5442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4207329</xdr:colOff>
      <xdr:row>40</xdr:row>
      <xdr:rowOff>32656</xdr:rowOff>
    </xdr:from>
    <xdr:to>
      <xdr:col>1</xdr:col>
      <xdr:colOff>4207329</xdr:colOff>
      <xdr:row>41</xdr:row>
      <xdr:rowOff>136071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3BD64455-3468-470E-AD09-5A5A50B9FB29}"/>
            </a:ext>
          </a:extLst>
        </xdr:cNvPr>
        <xdr:cNvCxnSpPr/>
      </xdr:nvCxnSpPr>
      <xdr:spPr>
        <a:xfrm flipV="1">
          <a:off x="5627915" y="5072742"/>
          <a:ext cx="0" cy="266700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451759</xdr:colOff>
      <xdr:row>47</xdr:row>
      <xdr:rowOff>152399</xdr:rowOff>
    </xdr:from>
    <xdr:to>
      <xdr:col>1</xdr:col>
      <xdr:colOff>4953001</xdr:colOff>
      <xdr:row>58</xdr:row>
      <xdr:rowOff>163284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6D0B7E20-A456-4546-8731-9689491F0504}"/>
            </a:ext>
          </a:extLst>
        </xdr:cNvPr>
        <xdr:cNvGrpSpPr/>
      </xdr:nvGrpSpPr>
      <xdr:grpSpPr>
        <a:xfrm>
          <a:off x="451759" y="7467599"/>
          <a:ext cx="5923642" cy="1966685"/>
          <a:chOff x="6308272" y="2960915"/>
          <a:chExt cx="5132614" cy="2008414"/>
        </a:xfrm>
        <a:solidFill>
          <a:schemeClr val="accent6">
            <a:lumMod val="20000"/>
            <a:lumOff val="80000"/>
          </a:schemeClr>
        </a:solidFill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E18F0FA0-A64B-5F5D-511B-026FEC85722F}"/>
              </a:ext>
            </a:extLst>
          </xdr:cNvPr>
          <xdr:cNvGrpSpPr/>
        </xdr:nvGrpSpPr>
        <xdr:grpSpPr>
          <a:xfrm>
            <a:off x="6308272" y="2960915"/>
            <a:ext cx="5132614" cy="2008414"/>
            <a:chOff x="7266214" y="2024742"/>
            <a:chExt cx="2684203" cy="941615"/>
          </a:xfrm>
          <a:grpFill/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grpSpPr>
        <xdr:sp macro="" textlink="">
          <xdr:nvSpPr>
            <xdr:cNvPr id="52" name="四角形: 角を丸くする 51">
              <a:extLst>
                <a:ext uri="{FF2B5EF4-FFF2-40B4-BE49-F238E27FC236}">
                  <a16:creationId xmlns:a16="http://schemas.microsoft.com/office/drawing/2014/main" id="{B2BD6763-FF22-735B-68D3-9055A9BB0ADD}"/>
                </a:ext>
              </a:extLst>
            </xdr:cNvPr>
            <xdr:cNvSpPr/>
          </xdr:nvSpPr>
          <xdr:spPr>
            <a:xfrm>
              <a:off x="7266214" y="2024742"/>
              <a:ext cx="2684203" cy="941615"/>
            </a:xfrm>
            <a:prstGeom prst="roundRect">
              <a:avLst>
                <a:gd name="adj" fmla="val 6281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貴社の</a:t>
              </a:r>
              <a:r>
                <a:rPr kumimoji="1" lang="en-US" altLang="ja-JP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1</a:t>
              </a:r>
              <a:r>
                <a:rPr kumimoji="1" lang="ja-JP" altLang="en-US" sz="1200" b="1">
                  <a:solidFill>
                    <a:schemeClr val="accent6">
                      <a:lumMod val="7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年分のプロモーションライセンス料金は以下の通りです</a:t>
              </a:r>
              <a:endParaRPr kumimoji="1" lang="en-US" altLang="ja-JP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ctr"/>
              <a:endParaRPr kumimoji="1" lang="en-US" altLang="ja-JP" sz="1200" b="1">
                <a:solidFill>
                  <a:schemeClr val="accent6">
                    <a:lumMod val="7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</xdr:txBody>
        </xdr:sp>
        <xdr:sp macro="" textlink="$B$33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96CD7A2F-07D7-945D-521F-45C68B873A34}"/>
                </a:ext>
              </a:extLst>
            </xdr:cNvPr>
            <xdr:cNvSpPr txBox="1"/>
          </xdr:nvSpPr>
          <xdr:spPr>
            <a:xfrm>
              <a:off x="8373861" y="2203421"/>
              <a:ext cx="862476" cy="210722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l"/>
              <a:fld id="{1AF3BAE6-701D-4580-A6DA-7504D627EC9C}" type="TxLink">
                <a:rPr kumimoji="1" lang="en-US" altLang="en-US" sz="16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BIZ UDゴシック"/>
                  <a:cs typeface="Arial" panose="020B0604020202020204" pitchFamily="34" charset="0"/>
                </a:rPr>
                <a:pPr algn="l"/>
                <a:t>¥0</a:t>
              </a:fld>
              <a:endParaRPr kumimoji="1" lang="ja-JP" altLang="en-US" sz="16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D560B567-F946-8710-BFC2-64135C9CB342}"/>
              </a:ext>
            </a:extLst>
          </xdr:cNvPr>
          <xdr:cNvSpPr txBox="1"/>
        </xdr:nvSpPr>
        <xdr:spPr>
          <a:xfrm>
            <a:off x="6787242" y="3486412"/>
            <a:ext cx="1480458" cy="136797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小計</a:t>
            </a:r>
            <a:endPara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 algn="r"/>
            <a:endParaRPr lang="ja-JP" altLang="ja-JP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r"/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消費税（</a:t>
            </a:r>
            <a:r>
              <a:rPr kumimoji="1" lang="en-US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10</a:t>
            </a:r>
            <a:r>
              <a:rPr kumimoji="1" lang="ja-JP" altLang="ja-JP" sz="11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％）</a:t>
            </a:r>
            <a:endPara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 algn="r"/>
            <a:endParaRPr lang="ja-JP" altLang="ja-JP">
              <a:solidFill>
                <a:schemeClr val="accent6">
                  <a:lumMod val="7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algn="r"/>
            <a:r>
              <a:rPr kumimoji="1" lang="ja-JP" altLang="ja-JP" sz="1800" b="1">
                <a:solidFill>
                  <a:schemeClr val="accent6">
                    <a:lumMod val="75000"/>
                  </a:schemeClr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合計</a:t>
            </a:r>
            <a:endParaRPr kumimoji="1" lang="ja-JP" altLang="en-US" sz="1800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$B$34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4DA4FBD2-3BDA-8B1C-F209-5DD1A6687817}"/>
              </a:ext>
            </a:extLst>
          </xdr:cNvPr>
          <xdr:cNvSpPr txBox="1"/>
        </xdr:nvSpPr>
        <xdr:spPr>
          <a:xfrm>
            <a:off x="8414657" y="3777588"/>
            <a:ext cx="1649188" cy="432848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fld id="{21673984-72B4-4D1D-8B8F-F0D0C31062B1}" type="TxLink">
              <a:rPr kumimoji="1" lang="en-US" altLang="en-US" sz="16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l"/>
              <a:t>¥0</a:t>
            </a:fld>
            <a:endParaRPr kumimoji="1" lang="ja-JP" alt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$B$35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34EFA3F5-1274-6FE2-7662-9534AE3B6D79}"/>
              </a:ext>
            </a:extLst>
          </xdr:cNvPr>
          <xdr:cNvSpPr txBox="1"/>
        </xdr:nvSpPr>
        <xdr:spPr>
          <a:xfrm>
            <a:off x="8381999" y="4238774"/>
            <a:ext cx="2432957" cy="542573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fld id="{AE66A416-EB58-4C0A-A259-DB76980DC62B}" type="TxLink">
              <a:rPr kumimoji="1" lang="en-US" altLang="en-US" sz="2800" b="1" i="0" u="none" strike="noStrike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BIZ UDゴシック"/>
                <a:cs typeface="Arial" panose="020B0604020202020204" pitchFamily="34" charset="0"/>
              </a:rPr>
              <a:pPr algn="l"/>
              <a:t>¥0</a:t>
            </a:fld>
            <a:endParaRPr kumimoji="1" lang="ja-JP" altLang="en-US" sz="2800" b="1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p.fsc.org/jp-ja/Project_certificat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jp.fsc.org/jp-ja/Project_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0785-8E1B-4BA7-86BE-E852E765A7B1}">
  <dimension ref="A1:D10"/>
  <sheetViews>
    <sheetView tabSelected="1" view="pageBreakPreview" zoomScaleNormal="100" zoomScaleSheetLayoutView="100" workbookViewId="0">
      <selection sqref="A1:D1"/>
    </sheetView>
  </sheetViews>
  <sheetFormatPr baseColWidth="10" defaultColWidth="9.1640625" defaultRowHeight="14"/>
  <cols>
    <col min="1" max="1" width="54.83203125" style="2" customWidth="1"/>
    <col min="2" max="2" width="6.6640625" style="2" customWidth="1"/>
    <col min="3" max="3" width="12.6640625" style="1" customWidth="1"/>
    <col min="4" max="4" width="3.6640625" style="1" customWidth="1"/>
    <col min="5" max="16384" width="9.1640625" style="1"/>
  </cols>
  <sheetData>
    <row r="1" spans="1:4" ht="34.25" customHeight="1">
      <c r="A1" s="38" t="s">
        <v>62</v>
      </c>
      <c r="B1" s="38"/>
      <c r="C1" s="38"/>
      <c r="D1" s="38"/>
    </row>
    <row r="2" spans="1:4">
      <c r="A2" s="7"/>
      <c r="B2" s="7"/>
      <c r="C2" s="6"/>
      <c r="D2" s="6"/>
    </row>
    <row r="3" spans="1:4" ht="34.25" customHeight="1">
      <c r="A3" s="39" t="s">
        <v>51</v>
      </c>
      <c r="B3" s="39"/>
      <c r="C3" s="39"/>
      <c r="D3" s="39"/>
    </row>
    <row r="4" spans="1:4">
      <c r="A4" s="8"/>
      <c r="B4" s="8"/>
      <c r="C4" s="9"/>
      <c r="D4" s="6"/>
    </row>
    <row r="5" spans="1:4" ht="34.25" customHeight="1">
      <c r="A5" s="40" t="s">
        <v>58</v>
      </c>
      <c r="B5" s="40"/>
      <c r="C5" s="40"/>
      <c r="D5" s="40"/>
    </row>
    <row r="6" spans="1:4">
      <c r="A6" s="8"/>
      <c r="B6" s="8"/>
      <c r="C6" s="9"/>
      <c r="D6" s="6"/>
    </row>
    <row r="7" spans="1:4" ht="34.25" customHeight="1">
      <c r="A7" s="10" t="s">
        <v>49</v>
      </c>
      <c r="B7" s="8"/>
      <c r="C7" s="9"/>
      <c r="D7" s="6"/>
    </row>
    <row r="8" spans="1:4">
      <c r="A8" s="10"/>
      <c r="B8" s="8"/>
      <c r="C8" s="9"/>
      <c r="D8" s="6"/>
    </row>
    <row r="9" spans="1:4" ht="34.25" customHeight="1">
      <c r="A9" s="10" t="s">
        <v>50</v>
      </c>
      <c r="B9" s="8"/>
      <c r="C9" s="9"/>
      <c r="D9" s="6"/>
    </row>
    <row r="10" spans="1:4">
      <c r="A10" s="7"/>
      <c r="B10" s="7"/>
      <c r="C10" s="6"/>
      <c r="D10" s="6"/>
    </row>
  </sheetData>
  <sheetProtection algorithmName="SHA-512" hashValue="0wBeLKnUzG8n4g+ZzJUXpesKLszYs87Y2fPODYVq560gmuAkbHds8gCH8jObhOJIoLYiSXSDdAtSt3ViGZUcIA==" saltValue="wW+A/6xqMBwbOFxoWlFdlA==" spinCount="100000" sheet="1" objects="1" scenarios="1"/>
  <mergeCells count="3">
    <mergeCell ref="A1:D1"/>
    <mergeCell ref="A3:D3"/>
    <mergeCell ref="A5:D5"/>
  </mergeCells>
  <phoneticPr fontId="1"/>
  <pageMargins left="0.7" right="0.7" top="0.75" bottom="0.75" header="0.3" footer="0.3"/>
  <pageSetup paperSize="9" scale="8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CEA5-C05A-49F7-AAF1-0AD0C4DD85F9}">
  <dimension ref="A1:T58"/>
  <sheetViews>
    <sheetView view="pageBreakPreview" zoomScale="125" zoomScaleNormal="100" zoomScaleSheetLayoutView="100" workbookViewId="0">
      <selection activeCell="B19" sqref="B19"/>
    </sheetView>
  </sheetViews>
  <sheetFormatPr baseColWidth="10" defaultColWidth="9.1640625" defaultRowHeight="14"/>
  <cols>
    <col min="1" max="1" width="18.6640625" style="1" customWidth="1"/>
    <col min="2" max="2" width="80.6640625" style="2" customWidth="1"/>
    <col min="3" max="3" width="1.83203125" style="1" customWidth="1"/>
    <col min="4" max="4" width="28" style="1" hidden="1" customWidth="1"/>
    <col min="5" max="10" width="10.5" style="1" hidden="1" customWidth="1"/>
    <col min="11" max="17" width="9.1640625" style="1" hidden="1" customWidth="1"/>
    <col min="18" max="18" width="9.1640625" style="1" customWidth="1"/>
    <col min="19" max="16384" width="9.1640625" style="1"/>
  </cols>
  <sheetData>
    <row r="1" spans="1:20" ht="29.75" customHeight="1">
      <c r="A1" s="41" t="s">
        <v>60</v>
      </c>
      <c r="B1" s="42"/>
    </row>
    <row r="2" spans="1:20" ht="20" customHeight="1" thickBot="1">
      <c r="A2" s="21" t="s">
        <v>0</v>
      </c>
      <c r="B2" s="11" t="s">
        <v>1</v>
      </c>
      <c r="E2" s="43" t="s">
        <v>7</v>
      </c>
      <c r="F2" s="44"/>
      <c r="G2" s="43" t="s">
        <v>7</v>
      </c>
      <c r="H2" s="44"/>
      <c r="I2" s="43" t="s">
        <v>10</v>
      </c>
      <c r="J2" s="45"/>
      <c r="T2" s="16"/>
    </row>
    <row r="3" spans="1:20" ht="27.75" customHeight="1" thickTop="1">
      <c r="A3" s="22"/>
      <c r="B3" s="12" t="s">
        <v>3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</row>
    <row r="4" spans="1:20" ht="15" customHeight="1" thickBot="1">
      <c r="A4" s="20" t="s">
        <v>47</v>
      </c>
      <c r="B4" s="28"/>
      <c r="D4" s="1" t="s">
        <v>40</v>
      </c>
      <c r="E4" s="4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</row>
    <row r="5" spans="1:20" ht="20" customHeight="1" thickBot="1">
      <c r="A5" s="21" t="s">
        <v>2</v>
      </c>
      <c r="B5" s="11" t="s">
        <v>52</v>
      </c>
      <c r="D5" s="1" t="s">
        <v>67</v>
      </c>
      <c r="E5" s="4">
        <v>375000</v>
      </c>
      <c r="F5" s="5">
        <v>187500</v>
      </c>
      <c r="G5" s="5">
        <v>750000</v>
      </c>
      <c r="H5" s="5">
        <v>375000</v>
      </c>
      <c r="I5" s="36">
        <v>62500</v>
      </c>
      <c r="J5" s="18">
        <v>30000</v>
      </c>
    </row>
    <row r="6" spans="1:20" ht="27.75" customHeight="1" thickBot="1">
      <c r="A6" s="27"/>
      <c r="B6" s="12" t="s">
        <v>63</v>
      </c>
      <c r="D6" s="4" t="s">
        <v>68</v>
      </c>
      <c r="E6" s="4">
        <v>375000</v>
      </c>
      <c r="F6" s="5">
        <v>187500</v>
      </c>
      <c r="G6" s="5">
        <v>750000</v>
      </c>
      <c r="H6" s="5">
        <v>375000</v>
      </c>
      <c r="I6" s="36">
        <v>125000</v>
      </c>
      <c r="J6" s="18">
        <v>37500</v>
      </c>
    </row>
    <row r="7" spans="1:20" ht="15" customHeight="1" thickBot="1">
      <c r="A7" s="20" t="s">
        <v>47</v>
      </c>
      <c r="B7" s="28"/>
      <c r="D7" s="4" t="s">
        <v>69</v>
      </c>
      <c r="E7" s="4">
        <v>500000</v>
      </c>
      <c r="F7" s="5">
        <v>250000</v>
      </c>
      <c r="G7" s="5">
        <v>1000000</v>
      </c>
      <c r="H7" s="5">
        <v>500000</v>
      </c>
      <c r="I7" s="36">
        <v>250000</v>
      </c>
      <c r="J7" s="18">
        <v>75000</v>
      </c>
    </row>
    <row r="8" spans="1:20" ht="15" customHeight="1" thickBot="1">
      <c r="A8" s="21" t="s">
        <v>15</v>
      </c>
      <c r="B8" s="11" t="s">
        <v>16</v>
      </c>
      <c r="D8" s="4" t="s">
        <v>75</v>
      </c>
      <c r="E8" s="4">
        <v>750000</v>
      </c>
      <c r="F8" s="5">
        <v>375000</v>
      </c>
      <c r="G8" s="5">
        <v>1500000</v>
      </c>
      <c r="H8" s="5">
        <v>750000</v>
      </c>
      <c r="I8" s="36">
        <v>375000</v>
      </c>
      <c r="J8" s="18">
        <v>112500</v>
      </c>
    </row>
    <row r="9" spans="1:20" ht="15" customHeight="1" thickBot="1">
      <c r="A9" s="22"/>
      <c r="B9" s="8" t="s">
        <v>17</v>
      </c>
      <c r="D9" s="4" t="s">
        <v>70</v>
      </c>
      <c r="E9" s="4">
        <v>1000000</v>
      </c>
      <c r="F9" s="5">
        <v>500000</v>
      </c>
      <c r="G9" s="5">
        <v>2500000</v>
      </c>
      <c r="H9" s="5">
        <v>1250000</v>
      </c>
      <c r="I9" s="36">
        <v>500000</v>
      </c>
      <c r="J9" s="18">
        <v>200000</v>
      </c>
    </row>
    <row r="10" spans="1:20" ht="15" customHeight="1" thickBot="1">
      <c r="A10" s="22"/>
      <c r="B10" s="12" t="s">
        <v>64</v>
      </c>
      <c r="D10" s="4" t="s">
        <v>71</v>
      </c>
      <c r="E10" s="4">
        <v>1250000</v>
      </c>
      <c r="F10" s="5">
        <v>625000</v>
      </c>
      <c r="G10" s="5">
        <v>3000000</v>
      </c>
      <c r="H10" s="5">
        <v>1500000</v>
      </c>
      <c r="I10" s="36">
        <v>625000</v>
      </c>
      <c r="J10" s="18">
        <v>250000</v>
      </c>
    </row>
    <row r="11" spans="1:20" ht="15" customHeight="1" thickBot="1">
      <c r="A11" s="20" t="s">
        <v>47</v>
      </c>
      <c r="B11" s="28"/>
      <c r="D11" s="4" t="s">
        <v>72</v>
      </c>
      <c r="E11" s="4">
        <v>1500000</v>
      </c>
      <c r="F11" s="5">
        <v>750000</v>
      </c>
      <c r="G11" s="5">
        <v>3500000</v>
      </c>
      <c r="H11" s="5">
        <v>1750000</v>
      </c>
      <c r="I11" s="36">
        <v>750000</v>
      </c>
      <c r="J11" s="18">
        <v>300000</v>
      </c>
    </row>
    <row r="12" spans="1:20" ht="15" customHeight="1" thickBot="1">
      <c r="A12" s="23"/>
      <c r="B12" s="8" t="s">
        <v>66</v>
      </c>
      <c r="D12" s="4" t="s">
        <v>73</v>
      </c>
      <c r="E12" s="4">
        <v>1750000</v>
      </c>
      <c r="F12" s="5">
        <v>875000</v>
      </c>
      <c r="G12" s="5">
        <v>4000000</v>
      </c>
      <c r="H12" s="5">
        <v>2000000</v>
      </c>
      <c r="I12" s="36">
        <v>875000</v>
      </c>
      <c r="J12" s="18">
        <v>350000</v>
      </c>
    </row>
    <row r="13" spans="1:20" ht="15" customHeight="1" thickBot="1">
      <c r="A13" s="20" t="s">
        <v>47</v>
      </c>
      <c r="B13" s="28"/>
      <c r="D13" s="4" t="s">
        <v>74</v>
      </c>
      <c r="E13" s="4" t="s">
        <v>14</v>
      </c>
      <c r="F13" s="5" t="s">
        <v>11</v>
      </c>
      <c r="G13" s="5" t="s">
        <v>12</v>
      </c>
      <c r="H13" s="5" t="s">
        <v>13</v>
      </c>
      <c r="I13" s="36">
        <v>1000000</v>
      </c>
      <c r="J13" s="18">
        <v>400000</v>
      </c>
    </row>
    <row r="14" spans="1:20" ht="15">
      <c r="A14" s="23"/>
      <c r="B14" s="8" t="s">
        <v>26</v>
      </c>
    </row>
    <row r="15" spans="1:20" ht="15" customHeight="1">
      <c r="A15" s="20" t="s">
        <v>47</v>
      </c>
      <c r="B15" s="28"/>
    </row>
    <row r="16" spans="1:20" ht="15" customHeight="1" thickBot="1">
      <c r="A16" s="23"/>
      <c r="B16" s="8" t="s">
        <v>59</v>
      </c>
    </row>
    <row r="17" spans="1:17" ht="15" customHeight="1" thickBot="1">
      <c r="A17" s="20" t="s">
        <v>47</v>
      </c>
      <c r="B17" s="28"/>
      <c r="D17" s="19" t="s">
        <v>4</v>
      </c>
      <c r="F17" s="1" t="s">
        <v>19</v>
      </c>
      <c r="G17" s="1">
        <v>70</v>
      </c>
      <c r="H17" s="1" t="s">
        <v>22</v>
      </c>
      <c r="I17" s="1">
        <v>20</v>
      </c>
      <c r="J17" s="1" t="s">
        <v>27</v>
      </c>
      <c r="K17" s="1">
        <v>10</v>
      </c>
      <c r="L17" s="1" t="s">
        <v>27</v>
      </c>
      <c r="M17" s="1">
        <v>40</v>
      </c>
      <c r="N17" s="1" t="s">
        <v>27</v>
      </c>
      <c r="O17" s="1">
        <v>10</v>
      </c>
      <c r="P17" s="1" t="s">
        <v>27</v>
      </c>
      <c r="Q17" s="1">
        <v>20</v>
      </c>
    </row>
    <row r="18" spans="1:17" ht="15" customHeight="1" thickBot="1">
      <c r="A18" s="23"/>
      <c r="B18" s="8" t="s">
        <v>29</v>
      </c>
      <c r="D18" s="17" t="s">
        <v>5</v>
      </c>
      <c r="F18" s="1" t="s">
        <v>20</v>
      </c>
      <c r="G18" s="1">
        <v>50</v>
      </c>
      <c r="H18" s="1" t="s">
        <v>23</v>
      </c>
      <c r="I18" s="1">
        <v>5</v>
      </c>
      <c r="J18" s="1" t="s">
        <v>28</v>
      </c>
      <c r="K18" s="1">
        <v>0</v>
      </c>
      <c r="L18" s="1" t="s">
        <v>28</v>
      </c>
      <c r="M18" s="1">
        <v>0</v>
      </c>
      <c r="N18" s="1" t="s">
        <v>28</v>
      </c>
      <c r="O18" s="1">
        <v>0</v>
      </c>
      <c r="P18" s="1" t="s">
        <v>28</v>
      </c>
      <c r="Q18" s="1">
        <v>0</v>
      </c>
    </row>
    <row r="19" spans="1:17" ht="15" customHeight="1">
      <c r="A19" s="20" t="s">
        <v>47</v>
      </c>
      <c r="B19" s="28" t="s">
        <v>77</v>
      </c>
      <c r="F19" s="1" t="s">
        <v>18</v>
      </c>
      <c r="G19" s="1">
        <v>30</v>
      </c>
      <c r="H19" s="1" t="s">
        <v>24</v>
      </c>
      <c r="I19" s="1">
        <v>10</v>
      </c>
    </row>
    <row r="20" spans="1:17" ht="15">
      <c r="A20" s="23"/>
      <c r="B20" s="8" t="s">
        <v>79</v>
      </c>
      <c r="F20" s="1" t="s">
        <v>21</v>
      </c>
      <c r="G20" s="1">
        <v>0</v>
      </c>
      <c r="H20" s="1" t="s">
        <v>25</v>
      </c>
      <c r="I20" s="1">
        <v>15</v>
      </c>
    </row>
    <row r="21" spans="1:17" ht="17">
      <c r="A21" s="23"/>
      <c r="B21" s="37" t="s">
        <v>78</v>
      </c>
    </row>
    <row r="22" spans="1:17" ht="15" customHeight="1">
      <c r="A22" s="20" t="s">
        <v>47</v>
      </c>
      <c r="B22" s="28" t="s">
        <v>77</v>
      </c>
      <c r="G22" s="1">
        <f>IF(ISBLANK($B$11)=TRUE,0,VLOOKUP($B$11,F17:G20,2,0))</f>
        <v>0</v>
      </c>
      <c r="I22" s="1">
        <f>IF(ISBLANK($B$13)=TRUE,0,VLOOKUP($B$13,H17:I20,2,0))</f>
        <v>0</v>
      </c>
      <c r="K22" s="1">
        <f>IF(ISBLANK($B$15)=TRUE,0,VLOOKUP($B$15,J17:K18,2,0))</f>
        <v>0</v>
      </c>
      <c r="M22" s="1">
        <f>IF(ISBLANK($B$17)=TRUE,0,VLOOKUP($B$17,L17:M18,2,0))</f>
        <v>0</v>
      </c>
      <c r="O22" s="1">
        <f>IF(ISBLANK($B$19)=TRUE,0,VLOOKUP($B$19,N17:O18,2,0))</f>
        <v>0</v>
      </c>
      <c r="Q22" s="1">
        <f>IF(ISBLANK($B$22)=TRUE,0,VLOOKUP($B$22,P17:Q18,2,0))</f>
        <v>0</v>
      </c>
    </row>
    <row r="23" spans="1:17" ht="22" hidden="1" customHeight="1">
      <c r="A23" s="6"/>
      <c r="B23" s="7"/>
    </row>
    <row r="24" spans="1:17" ht="22" hidden="1" customHeight="1">
      <c r="A24" s="13" t="s">
        <v>33</v>
      </c>
      <c r="B24" s="14">
        <f>IF(B7=D17,VLOOKUP(B$4,D3:J13,3,0),IF(B7=D18,VLOOKUP(B$4,D3:J13,5,0),0))</f>
        <v>0</v>
      </c>
    </row>
    <row r="25" spans="1:17" ht="22" hidden="1" customHeight="1">
      <c r="A25" s="13" t="s">
        <v>31</v>
      </c>
      <c r="B25" s="14">
        <f>IF(ISBLANK(B4)=TRUE, 0,VLOOKUP(B4,D5:J13,7,0))</f>
        <v>0</v>
      </c>
    </row>
    <row r="26" spans="1:17" ht="21" hidden="1" customHeight="1">
      <c r="A26" s="13" t="s">
        <v>30</v>
      </c>
      <c r="B26" s="15">
        <f>SUM(G22:Q22)/100</f>
        <v>0</v>
      </c>
    </row>
    <row r="27" spans="1:17" ht="20.75" hidden="1" customHeight="1">
      <c r="A27" s="13" t="s">
        <v>32</v>
      </c>
      <c r="B27" s="14">
        <f>IF(B26&gt;99%,0,IF(ISTEXT(B24), "要相談",B24-B24*B26))</f>
        <v>0</v>
      </c>
    </row>
    <row r="28" spans="1:17" ht="28" hidden="1" customHeight="1">
      <c r="A28" s="47" t="s">
        <v>41</v>
      </c>
      <c r="B28" s="47"/>
    </row>
    <row r="29" spans="1:17" ht="18" hidden="1" customHeight="1">
      <c r="A29" s="48" t="str">
        <f>IF(B25=B27,"同じ",IF(B25&gt;B27,"最低料金","割引後料金"))</f>
        <v>同じ</v>
      </c>
      <c r="B29" s="48"/>
    </row>
    <row r="30" spans="1:17" ht="18" hidden="1" customHeight="1">
      <c r="A30" s="46" t="s">
        <v>48</v>
      </c>
      <c r="B30" s="46"/>
    </row>
    <row r="31" spans="1:17" ht="36" hidden="1" customHeight="1">
      <c r="A31" s="30" t="s">
        <v>53</v>
      </c>
      <c r="B31" s="31">
        <f>IF(B25&gt;B27,B25,B27)</f>
        <v>0</v>
      </c>
    </row>
    <row r="32" spans="1:17" ht="11.25" hidden="1" customHeight="1">
      <c r="A32" s="32" t="s">
        <v>54</v>
      </c>
      <c r="B32" s="33">
        <f>IF(ISTEXT(B31), "要相談",B31*0.1)</f>
        <v>0</v>
      </c>
    </row>
    <row r="33" spans="1:2" ht="22" hidden="1">
      <c r="A33" s="34" t="s">
        <v>55</v>
      </c>
      <c r="B33" s="35">
        <f>IF(ISTEXT(B31), "要相談",B31+B32)</f>
        <v>0</v>
      </c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  <c r="B51" s="7"/>
    </row>
    <row r="52" spans="1:2">
      <c r="A52" s="6"/>
      <c r="B52" s="7"/>
    </row>
    <row r="53" spans="1:2">
      <c r="A53" s="6"/>
      <c r="B53" s="7"/>
    </row>
    <row r="54" spans="1:2">
      <c r="A54" s="6"/>
      <c r="B54" s="7"/>
    </row>
    <row r="55" spans="1:2">
      <c r="A55" s="6"/>
      <c r="B55" s="7"/>
    </row>
    <row r="56" spans="1:2">
      <c r="A56" s="6"/>
      <c r="B56" s="7"/>
    </row>
    <row r="57" spans="1:2">
      <c r="A57" s="6"/>
      <c r="B57" s="7"/>
    </row>
    <row r="58" spans="1:2">
      <c r="A58" s="6"/>
      <c r="B58" s="7"/>
    </row>
  </sheetData>
  <sheetProtection algorithmName="SHA-512" hashValue="15DxQOWuxmEVPxsjAupeQ4r6pxtDDx5G5Vwqf1VfJNgRJoTHx4e5fpkuZOrV6ric4JvIOGJ3Oim2dxGaeZJ3Yg==" saltValue="FMvg87slVWDqpwqPA2HGZw==" spinCount="100000" sheet="1" objects="1" scenarios="1"/>
  <mergeCells count="7">
    <mergeCell ref="A1:B1"/>
    <mergeCell ref="G2:H2"/>
    <mergeCell ref="I2:J2"/>
    <mergeCell ref="A30:B30"/>
    <mergeCell ref="A28:B28"/>
    <mergeCell ref="A29:B29"/>
    <mergeCell ref="E2:F2"/>
  </mergeCells>
  <phoneticPr fontId="1"/>
  <dataValidations xWindow="716" yWindow="594" count="8">
    <dataValidation type="list" allowBlank="1" showInputMessage="1" showErrorMessage="1" sqref="B11" xr:uid="{2688DE0F-6BF6-405C-9741-0479884BA77D}">
      <formula1>$F$17:$F$20</formula1>
    </dataValidation>
    <dataValidation type="list" allowBlank="1" showInputMessage="1" showErrorMessage="1" sqref="B13" xr:uid="{88BC6F59-0C4B-43AC-A958-A880BD391306}">
      <formula1>$H$17:$H$20</formula1>
    </dataValidation>
    <dataValidation type="list" allowBlank="1" showInputMessage="1" showErrorMessage="1" sqref="B7" xr:uid="{DD092204-085B-45A7-B7D2-A80DD65AAA11}">
      <formula1>$D$17:$D$18</formula1>
    </dataValidation>
    <dataValidation type="list" allowBlank="1" showInputMessage="1" showErrorMessage="1" sqref="B4" xr:uid="{C4A7F0F1-BFBA-4A80-BC15-125EFFA368A1}">
      <formula1>$D$5:$D$13</formula1>
    </dataValidation>
    <dataValidation type="list" allowBlank="1" showInputMessage="1" showErrorMessage="1" sqref="B17" xr:uid="{91618510-6884-424F-8651-F00AAF835E26}">
      <formula1>$L$17:$L$18</formula1>
    </dataValidation>
    <dataValidation type="list" allowBlank="1" showInputMessage="1" showErrorMessage="1" sqref="B19" xr:uid="{D53D01DF-F107-4256-AF48-999ADDC6D201}">
      <formula1>$N$17:$N$18</formula1>
    </dataValidation>
    <dataValidation type="list" allowBlank="1" showInputMessage="1" showErrorMessage="1" sqref="B22" xr:uid="{E2C5808B-E9D2-4EAE-A08B-AC3CCAD90DBE}">
      <formula1>$P$17:$P$18</formula1>
    </dataValidation>
    <dataValidation type="list" allowBlank="1" showInputMessage="1" showErrorMessage="1" sqref="B15" xr:uid="{A26DEB3A-4420-4190-9790-3A956D003949}">
      <formula1>$J$17:$J$18</formula1>
    </dataValidation>
  </dataValidations>
  <hyperlinks>
    <hyperlink ref="B21" r:id="rId1" xr:uid="{945BCDBE-DD26-B343-9A1A-92384EC32D13}"/>
  </hyperlinks>
  <pageMargins left="0.7" right="0.7" top="0.75" bottom="0.75" header="0.3" footer="0.3"/>
  <pageSetup paperSize="9" scale="76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245C-E08E-4C9E-928D-45749B66E39E}">
  <dimension ref="A1:S60"/>
  <sheetViews>
    <sheetView view="pageBreakPreview" zoomScaleNormal="100" zoomScaleSheetLayoutView="100" workbookViewId="0">
      <selection activeCell="B21" sqref="B21"/>
    </sheetView>
  </sheetViews>
  <sheetFormatPr baseColWidth="10" defaultColWidth="9.1640625" defaultRowHeight="14"/>
  <cols>
    <col min="1" max="1" width="18.6640625" style="1" customWidth="1"/>
    <col min="2" max="2" width="80.6640625" style="2" customWidth="1"/>
    <col min="3" max="3" width="2" style="1" customWidth="1"/>
    <col min="4" max="4" width="28" style="1" hidden="1" customWidth="1"/>
    <col min="5" max="5" width="10.5" style="1" hidden="1" customWidth="1"/>
    <col min="6" max="6" width="41.33203125" style="1" hidden="1" customWidth="1"/>
    <col min="7" max="10" width="10.5" style="1" hidden="1" customWidth="1"/>
    <col min="11" max="19" width="9.1640625" style="1" hidden="1" customWidth="1"/>
    <col min="20" max="16384" width="9.1640625" style="1"/>
  </cols>
  <sheetData>
    <row r="1" spans="1:19" ht="29.75" customHeight="1">
      <c r="A1" s="55" t="s">
        <v>61</v>
      </c>
      <c r="B1" s="56"/>
      <c r="E1" s="49" t="s">
        <v>6</v>
      </c>
      <c r="F1" s="50"/>
      <c r="G1" s="49" t="s">
        <v>8</v>
      </c>
      <c r="H1" s="50"/>
      <c r="I1" s="49" t="s">
        <v>9</v>
      </c>
      <c r="J1" s="51"/>
    </row>
    <row r="2" spans="1:19" ht="20" customHeight="1" thickBot="1">
      <c r="A2" s="21" t="s">
        <v>0</v>
      </c>
      <c r="B2" s="11" t="s">
        <v>1</v>
      </c>
      <c r="E2" s="52" t="s">
        <v>7</v>
      </c>
      <c r="F2" s="53"/>
      <c r="G2" s="52" t="s">
        <v>7</v>
      </c>
      <c r="H2" s="53"/>
      <c r="I2" s="52" t="s">
        <v>10</v>
      </c>
      <c r="J2" s="54"/>
    </row>
    <row r="3" spans="1:19" ht="27.5" customHeight="1" thickTop="1">
      <c r="A3" s="24"/>
      <c r="B3" s="12" t="s">
        <v>3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</row>
    <row r="4" spans="1:19" ht="15" customHeight="1" thickBot="1">
      <c r="A4" s="20" t="s">
        <v>47</v>
      </c>
      <c r="B4" s="28"/>
      <c r="D4" s="1" t="s">
        <v>40</v>
      </c>
      <c r="E4" s="4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</row>
    <row r="5" spans="1:19" ht="20" customHeight="1" thickBot="1">
      <c r="A5" s="21" t="s">
        <v>2</v>
      </c>
      <c r="B5" s="11" t="s">
        <v>52</v>
      </c>
      <c r="D5" s="1" t="s">
        <v>67</v>
      </c>
      <c r="E5" s="4">
        <v>375000</v>
      </c>
      <c r="F5" s="5">
        <v>187500</v>
      </c>
      <c r="G5" s="5">
        <v>750000</v>
      </c>
      <c r="H5" s="5">
        <v>375000</v>
      </c>
      <c r="I5" s="36">
        <v>62500</v>
      </c>
      <c r="J5" s="18">
        <v>30000</v>
      </c>
    </row>
    <row r="6" spans="1:19" ht="27.75" customHeight="1" thickBot="1">
      <c r="A6" s="27"/>
      <c r="B6" s="12" t="s">
        <v>63</v>
      </c>
      <c r="D6" s="4" t="s">
        <v>68</v>
      </c>
      <c r="E6" s="4">
        <v>375000</v>
      </c>
      <c r="F6" s="5">
        <v>187500</v>
      </c>
      <c r="G6" s="5">
        <v>750000</v>
      </c>
      <c r="H6" s="5">
        <v>375000</v>
      </c>
      <c r="I6" s="36">
        <v>125000</v>
      </c>
      <c r="J6" s="18">
        <v>37500</v>
      </c>
    </row>
    <row r="7" spans="1:19" ht="15" customHeight="1" thickBot="1">
      <c r="A7" s="20" t="s">
        <v>47</v>
      </c>
      <c r="B7" s="28"/>
      <c r="D7" s="4" t="s">
        <v>69</v>
      </c>
      <c r="E7" s="4">
        <v>500000</v>
      </c>
      <c r="F7" s="5">
        <v>250000</v>
      </c>
      <c r="G7" s="5">
        <v>1000000</v>
      </c>
      <c r="H7" s="5">
        <v>500000</v>
      </c>
      <c r="I7" s="36">
        <v>250000</v>
      </c>
      <c r="J7" s="18">
        <v>75000</v>
      </c>
    </row>
    <row r="8" spans="1:19" ht="15" customHeight="1" thickBot="1">
      <c r="A8" s="21" t="s">
        <v>15</v>
      </c>
      <c r="B8" s="11" t="s">
        <v>16</v>
      </c>
      <c r="D8" s="4" t="s">
        <v>75</v>
      </c>
      <c r="E8" s="4">
        <v>750000</v>
      </c>
      <c r="F8" s="5">
        <v>375000</v>
      </c>
      <c r="G8" s="5">
        <v>1500000</v>
      </c>
      <c r="H8" s="5">
        <v>750000</v>
      </c>
      <c r="I8" s="36">
        <v>375000</v>
      </c>
      <c r="J8" s="18">
        <v>112500</v>
      </c>
    </row>
    <row r="9" spans="1:19" ht="15" customHeight="1" thickBot="1">
      <c r="A9" s="24"/>
      <c r="B9" s="8" t="s">
        <v>65</v>
      </c>
      <c r="D9" s="4" t="s">
        <v>70</v>
      </c>
      <c r="E9" s="4">
        <v>1000000</v>
      </c>
      <c r="F9" s="5">
        <v>500000</v>
      </c>
      <c r="G9" s="5">
        <v>2500000</v>
      </c>
      <c r="H9" s="5">
        <v>1250000</v>
      </c>
      <c r="I9" s="36">
        <v>500000</v>
      </c>
      <c r="J9" s="18">
        <v>200000</v>
      </c>
    </row>
    <row r="10" spans="1:19" ht="15" customHeight="1" thickBot="1">
      <c r="A10" s="20" t="s">
        <v>47</v>
      </c>
      <c r="B10" s="29"/>
      <c r="D10" s="4" t="s">
        <v>71</v>
      </c>
      <c r="E10" s="4">
        <v>1250000</v>
      </c>
      <c r="F10" s="5">
        <v>625000</v>
      </c>
      <c r="G10" s="5">
        <v>3000000</v>
      </c>
      <c r="H10" s="5">
        <v>1500000</v>
      </c>
      <c r="I10" s="36">
        <v>625000</v>
      </c>
      <c r="J10" s="18">
        <v>250000</v>
      </c>
    </row>
    <row r="11" spans="1:19" ht="15" customHeight="1" thickBot="1">
      <c r="A11" s="25"/>
      <c r="B11" s="8" t="s">
        <v>17</v>
      </c>
      <c r="D11" s="4" t="s">
        <v>72</v>
      </c>
      <c r="E11" s="4">
        <v>1500000</v>
      </c>
      <c r="F11" s="5">
        <v>750000</v>
      </c>
      <c r="G11" s="5">
        <v>3500000</v>
      </c>
      <c r="H11" s="5">
        <v>1750000</v>
      </c>
      <c r="I11" s="36">
        <v>750000</v>
      </c>
      <c r="J11" s="18">
        <v>300000</v>
      </c>
    </row>
    <row r="12" spans="1:19" ht="15" customHeight="1" thickBot="1">
      <c r="A12" s="25"/>
      <c r="B12" s="12" t="s">
        <v>64</v>
      </c>
      <c r="D12" s="4" t="s">
        <v>73</v>
      </c>
      <c r="E12" s="4">
        <v>1750000</v>
      </c>
      <c r="F12" s="5">
        <v>875000</v>
      </c>
      <c r="G12" s="5">
        <v>4000000</v>
      </c>
      <c r="H12" s="5">
        <v>2000000</v>
      </c>
      <c r="I12" s="36">
        <v>875000</v>
      </c>
      <c r="J12" s="18">
        <v>350000</v>
      </c>
    </row>
    <row r="13" spans="1:19" ht="15" customHeight="1" thickBot="1">
      <c r="A13" s="20" t="s">
        <v>47</v>
      </c>
      <c r="B13" s="29"/>
      <c r="D13" s="4" t="s">
        <v>74</v>
      </c>
      <c r="E13" s="4" t="s">
        <v>14</v>
      </c>
      <c r="F13" s="5" t="s">
        <v>11</v>
      </c>
      <c r="G13" s="5" t="s">
        <v>12</v>
      </c>
      <c r="H13" s="5" t="s">
        <v>13</v>
      </c>
      <c r="I13" s="36">
        <v>1000000</v>
      </c>
      <c r="J13" s="18">
        <v>400000</v>
      </c>
    </row>
    <row r="14" spans="1:19" ht="15">
      <c r="A14" s="24"/>
      <c r="B14" s="8" t="s">
        <v>66</v>
      </c>
    </row>
    <row r="15" spans="1:19" ht="15" customHeight="1">
      <c r="A15" s="20" t="s">
        <v>47</v>
      </c>
      <c r="B15" s="28"/>
    </row>
    <row r="16" spans="1:19" ht="15" customHeight="1" thickBot="1">
      <c r="A16" s="26"/>
      <c r="B16" s="8" t="s">
        <v>26</v>
      </c>
      <c r="F16" s="1" t="s">
        <v>42</v>
      </c>
      <c r="G16" s="1">
        <v>30</v>
      </c>
      <c r="H16" s="1" t="s">
        <v>22</v>
      </c>
      <c r="I16" s="1">
        <v>20</v>
      </c>
      <c r="J16" s="1" t="s">
        <v>27</v>
      </c>
      <c r="K16" s="1">
        <v>10</v>
      </c>
      <c r="L16" s="1" t="s">
        <v>27</v>
      </c>
      <c r="M16" s="1">
        <v>40</v>
      </c>
      <c r="N16" s="1" t="s">
        <v>27</v>
      </c>
      <c r="O16" s="1">
        <v>10</v>
      </c>
      <c r="P16" s="1" t="s">
        <v>27</v>
      </c>
      <c r="Q16" s="1">
        <v>20</v>
      </c>
      <c r="R16" s="1" t="s">
        <v>44</v>
      </c>
      <c r="S16" s="1">
        <v>40</v>
      </c>
    </row>
    <row r="17" spans="1:19" ht="15" customHeight="1" thickBot="1">
      <c r="A17" s="20" t="s">
        <v>47</v>
      </c>
      <c r="B17" s="28"/>
      <c r="D17" s="3" t="s">
        <v>4</v>
      </c>
      <c r="F17" s="1" t="s">
        <v>76</v>
      </c>
      <c r="G17" s="1">
        <v>20</v>
      </c>
      <c r="H17" s="1" t="s">
        <v>23</v>
      </c>
      <c r="I17" s="1">
        <v>5</v>
      </c>
      <c r="J17" s="1" t="s">
        <v>28</v>
      </c>
      <c r="K17" s="1">
        <v>0</v>
      </c>
      <c r="L17" s="1" t="s">
        <v>28</v>
      </c>
      <c r="M17" s="1">
        <v>0</v>
      </c>
      <c r="N17" s="1" t="s">
        <v>28</v>
      </c>
      <c r="O17" s="1">
        <v>0</v>
      </c>
      <c r="P17" s="1" t="s">
        <v>28</v>
      </c>
      <c r="Q17" s="1">
        <v>0</v>
      </c>
      <c r="R17" s="1" t="s">
        <v>45</v>
      </c>
      <c r="S17" s="1">
        <v>30</v>
      </c>
    </row>
    <row r="18" spans="1:19" ht="15" customHeight="1" thickBot="1">
      <c r="A18" s="24"/>
      <c r="B18" s="8" t="s">
        <v>59</v>
      </c>
      <c r="D18" s="4" t="s">
        <v>5</v>
      </c>
      <c r="F18" s="1" t="s">
        <v>43</v>
      </c>
      <c r="G18" s="1">
        <v>10</v>
      </c>
      <c r="H18" s="1" t="s">
        <v>24</v>
      </c>
      <c r="I18" s="1">
        <v>10</v>
      </c>
      <c r="R18" s="1" t="s">
        <v>46</v>
      </c>
      <c r="S18" s="1">
        <v>20</v>
      </c>
    </row>
    <row r="19" spans="1:19" ht="15" customHeight="1">
      <c r="A19" s="20" t="s">
        <v>47</v>
      </c>
      <c r="B19" s="28"/>
      <c r="F19" s="1" t="s">
        <v>56</v>
      </c>
      <c r="G19" s="1">
        <v>0</v>
      </c>
      <c r="H19" s="1" t="s">
        <v>25</v>
      </c>
      <c r="I19" s="1">
        <v>15</v>
      </c>
      <c r="R19" s="1" t="s">
        <v>57</v>
      </c>
      <c r="S19" s="1">
        <v>0</v>
      </c>
    </row>
    <row r="20" spans="1:19" ht="15">
      <c r="A20" s="24"/>
      <c r="B20" s="8" t="s">
        <v>29</v>
      </c>
      <c r="G20" s="1">
        <f>IF(ISBLANK($B$10)=TRUE,0,VLOOKUP($B$10,F16:G19,2,0))</f>
        <v>0</v>
      </c>
      <c r="I20" s="1">
        <f>IF(ISBLANK($B$15)=TRUE,0,VLOOKUP($B$15,H16:I19,2,0))</f>
        <v>0</v>
      </c>
      <c r="K20" s="1">
        <f>IF(ISBLANK($B$17)=TRUE,0,VLOOKUP($B$17,J16:K17,2,0))</f>
        <v>0</v>
      </c>
      <c r="M20" s="1">
        <f>IF(ISBLANK($B$19)=TRUE,0,VLOOKUP($B$19,L16:M17,2,0))</f>
        <v>0</v>
      </c>
      <c r="O20" s="1">
        <f>IF(ISBLANK($B$21)=TRUE,0,VLOOKUP($B$21,N16:O17,2,0))</f>
        <v>0</v>
      </c>
      <c r="Q20" s="1">
        <f>IF(ISBLANK($B$24)=TRUE,0,VLOOKUP($B$24,P16:Q17,2,0))</f>
        <v>0</v>
      </c>
      <c r="S20" s="1">
        <f>IF(ISBLANK($B$13)=TRUE,0,VLOOKUP($B$13,R16:S19,2,0))</f>
        <v>0</v>
      </c>
    </row>
    <row r="21" spans="1:19" ht="15" customHeight="1">
      <c r="A21" s="20" t="s">
        <v>47</v>
      </c>
      <c r="B21" s="28" t="s">
        <v>77</v>
      </c>
    </row>
    <row r="22" spans="1:19" ht="15" customHeight="1">
      <c r="A22" s="24"/>
      <c r="B22" s="8" t="s">
        <v>79</v>
      </c>
    </row>
    <row r="23" spans="1:19" ht="15" customHeight="1">
      <c r="A23" s="24"/>
      <c r="B23" s="37" t="s">
        <v>78</v>
      </c>
    </row>
    <row r="24" spans="1:19" ht="15" customHeight="1">
      <c r="A24" s="20" t="s">
        <v>47</v>
      </c>
      <c r="B24" s="28" t="s">
        <v>77</v>
      </c>
    </row>
    <row r="25" spans="1:19" ht="22" hidden="1" customHeight="1">
      <c r="A25" s="6"/>
      <c r="B25" s="7"/>
    </row>
    <row r="26" spans="1:19" ht="21" hidden="1" customHeight="1">
      <c r="A26" s="13" t="s">
        <v>33</v>
      </c>
      <c r="B26" s="14">
        <f>IF(B7=D17,VLOOKUP(B$4,D3:J13,2,0),IF(B7=D18,VLOOKUP(B$4,D3:J13,4,0),0))</f>
        <v>0</v>
      </c>
    </row>
    <row r="27" spans="1:19" ht="20.75" hidden="1" customHeight="1">
      <c r="A27" s="13" t="s">
        <v>31</v>
      </c>
      <c r="B27" s="14">
        <f>IF(ISBLANK(B4)=TRUE, 0,VLOOKUP(B4,D5:J13,6,0))</f>
        <v>0</v>
      </c>
    </row>
    <row r="28" spans="1:19" ht="28" hidden="1" customHeight="1">
      <c r="A28" s="13" t="s">
        <v>30</v>
      </c>
      <c r="B28" s="15">
        <f>SUM(G20:S20)/100</f>
        <v>0</v>
      </c>
    </row>
    <row r="29" spans="1:19" ht="18" hidden="1" customHeight="1">
      <c r="A29" s="13" t="s">
        <v>32</v>
      </c>
      <c r="B29" s="14">
        <f>IF(B28&gt;99%,0,IF(ISTEXT(B26), "要相談",B26-B26*B28))</f>
        <v>0</v>
      </c>
    </row>
    <row r="30" spans="1:19" ht="18" hidden="1" customHeight="1">
      <c r="A30" s="47" t="s">
        <v>41</v>
      </c>
      <c r="B30" s="47"/>
    </row>
    <row r="31" spans="1:19" ht="36" hidden="1" customHeight="1">
      <c r="A31" s="48" t="str">
        <f>IF(B27=B29,"同じ",IF(B27&gt;B29,"最低料金","割引後料金"))</f>
        <v>同じ</v>
      </c>
      <c r="B31" s="48"/>
    </row>
    <row r="32" spans="1:19" ht="15" hidden="1">
      <c r="A32" s="46" t="s">
        <v>48</v>
      </c>
      <c r="B32" s="46"/>
    </row>
    <row r="33" spans="1:2" ht="15" hidden="1">
      <c r="A33" s="30" t="s">
        <v>53</v>
      </c>
      <c r="B33" s="31">
        <f>IF(B27&gt;B29,B27,B29)</f>
        <v>0</v>
      </c>
    </row>
    <row r="34" spans="1:2" ht="15" hidden="1">
      <c r="A34" s="32" t="s">
        <v>54</v>
      </c>
      <c r="B34" s="33">
        <f>IF(ISTEXT(B33), "要相談",B33*0.1)</f>
        <v>0</v>
      </c>
    </row>
    <row r="35" spans="1:2" ht="22" hidden="1">
      <c r="A35" s="34" t="s">
        <v>55</v>
      </c>
      <c r="B35" s="35">
        <f>IF(ISTEXT(B33), "要相談",B33+B34)</f>
        <v>0</v>
      </c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  <c r="B51" s="7"/>
    </row>
    <row r="52" spans="1:2">
      <c r="A52" s="6"/>
      <c r="B52" s="7"/>
    </row>
    <row r="53" spans="1:2">
      <c r="A53" s="6"/>
      <c r="B53" s="7"/>
    </row>
    <row r="54" spans="1:2">
      <c r="A54" s="6"/>
      <c r="B54" s="7"/>
    </row>
    <row r="55" spans="1:2">
      <c r="A55" s="6"/>
      <c r="B55" s="7"/>
    </row>
    <row r="56" spans="1:2">
      <c r="A56" s="6"/>
      <c r="B56" s="7"/>
    </row>
    <row r="57" spans="1:2">
      <c r="A57" s="6"/>
      <c r="B57" s="7"/>
    </row>
    <row r="58" spans="1:2">
      <c r="A58" s="6"/>
      <c r="B58" s="7"/>
    </row>
    <row r="59" spans="1:2">
      <c r="A59" s="6"/>
      <c r="B59" s="7"/>
    </row>
    <row r="60" spans="1:2">
      <c r="A60" s="6"/>
      <c r="B60" s="7"/>
    </row>
  </sheetData>
  <sheetProtection algorithmName="SHA-512" hashValue="FJCL8Tm6DUS5rp82mOwDMYH3a/1ZouEWsPQHddpcU6WwzVzXL5l0m9jXaV22t4/sIZkwRe4/F0xcu26X1w2rNw==" saltValue="HUAOx20er3WzlvhTo59/tw==" spinCount="100000" sheet="1" objects="1" scenarios="1"/>
  <mergeCells count="10">
    <mergeCell ref="A30:B30"/>
    <mergeCell ref="A31:B31"/>
    <mergeCell ref="A32:B32"/>
    <mergeCell ref="A1:B1"/>
    <mergeCell ref="E1:F1"/>
    <mergeCell ref="G1:H1"/>
    <mergeCell ref="I1:J1"/>
    <mergeCell ref="E2:F2"/>
    <mergeCell ref="G2:H2"/>
    <mergeCell ref="I2:J2"/>
  </mergeCells>
  <phoneticPr fontId="1"/>
  <dataValidations count="9">
    <dataValidation type="list" allowBlank="1" showInputMessage="1" showErrorMessage="1" sqref="B7" xr:uid="{4FE59DAB-A226-44A9-B7BA-3C1539801690}">
      <formula1>$D$17:$D$18</formula1>
    </dataValidation>
    <dataValidation type="list" allowBlank="1" showInputMessage="1" showErrorMessage="1" sqref="B24" xr:uid="{DE80F3A4-62AE-413F-A293-E96A56A0B356}">
      <formula1>$P$16:$P$17</formula1>
    </dataValidation>
    <dataValidation type="list" allowBlank="1" showInputMessage="1" showErrorMessage="1" sqref="B21" xr:uid="{080FE7F9-807F-4C2E-A671-6160E485F1DD}">
      <formula1>$N$16:$N$17</formula1>
    </dataValidation>
    <dataValidation type="list" allowBlank="1" showInputMessage="1" showErrorMessage="1" sqref="B19" xr:uid="{4DB62B1F-CE03-49BA-8693-0454C0F1C16F}">
      <formula1>$L$16:$L$17</formula1>
    </dataValidation>
    <dataValidation type="list" allowBlank="1" showInputMessage="1" showErrorMessage="1" sqref="B17" xr:uid="{2BE5E592-89DF-4D36-A80D-8C7E490D061D}">
      <formula1>$J$16:$J$17</formula1>
    </dataValidation>
    <dataValidation type="list" allowBlank="1" showInputMessage="1" showErrorMessage="1" sqref="B4" xr:uid="{80871974-527F-4035-B00D-47BEF246EE32}">
      <formula1>$D$5:$D$13</formula1>
    </dataValidation>
    <dataValidation type="list" allowBlank="1" showInputMessage="1" showErrorMessage="1" sqref="B13" xr:uid="{4F287F7B-3109-4C0C-8809-75B9F9B2FA44}">
      <formula1>$R$16:$R$19</formula1>
    </dataValidation>
    <dataValidation type="list" allowBlank="1" showInputMessage="1" showErrorMessage="1" sqref="B10" xr:uid="{7F24A065-B714-4A65-8A3A-12F477E14F1A}">
      <formula1>$F$16:$F$19</formula1>
    </dataValidation>
    <dataValidation type="list" allowBlank="1" showInputMessage="1" showErrorMessage="1" sqref="B15" xr:uid="{FBC7C16D-2075-4800-9C96-0266A77615C6}">
      <formula1>$H$16:$H$19</formula1>
    </dataValidation>
  </dataValidations>
  <hyperlinks>
    <hyperlink ref="B23" r:id="rId1" xr:uid="{82F4E561-08D6-0F4B-9518-BD393CF480E0}"/>
  </hyperlinks>
  <pageMargins left="0.7" right="0.7" top="0.75" bottom="0.75" header="0.3" footer="0.3"/>
  <pageSetup paperSize="9" scale="76" orientation="portrait" horizontalDpi="4294967293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V T l V n f T 1 P q k A A A A 9 g A A A B I A H A B D b 2 5 m a W c v U G F j a 2 F n Z S 5 4 b W w g o h g A K K A U A A A A A A A A A A A A A A A A A A A A A A A A A A A A h Y + 9 D o I w G E V f h X S n f y 6 E f N T B z U h C Y m J c m 1 K h C s X Q Y n k 3 B x / J V x C j q J v j P f c M 9 9 6 v N 1 i O b R N d d O 9 M Z z P E M E W R t q o r j a 0 y N P h D n K C l g E K q k 6 x 0 N M n W p a M r M 1 R 7 f 0 4 J C S H g s M B d X x F O K S P 7 f L N V t W 4 l + s j m v x w b 6 7 y 0 S i M B u 9 c Y w T F j C e a U Y w p k h p A b + x X 4 t P f Z / k B Y D Y 0 f e i 2 O M l 4 X Q O Y I 5 P 1 B P A B Q S w M E F A A C A A g A Q V T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U 5 V Y o i k e 4 D g A A A B E A A A A T A B w A R m 9 y b X V s Y X M v U 2 V j d G l v b j E u b S C i G A A o o B Q A A A A A A A A A A A A A A A A A A A A A A A A A A A A r T k 0 u y c z P U w i G 0 I b W A F B L A Q I t A B Q A A g A I A E F U 5 V Z 3 0 9 T 6 p A A A A P Y A A A A S A A A A A A A A A A A A A A A A A A A A A A B D b 2 5 m a W c v U G F j a 2 F n Z S 5 4 b W x Q S w E C L Q A U A A I A C A B B V O V W D 8 r p q 6 Q A A A D p A A A A E w A A A A A A A A A A A A A A A A D w A A A A W 0 N v b n R l b n R f V H l w Z X N d L n h t b F B L A Q I t A B Q A A g A I A E F U 5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w x + T h q h M J Q p S Z n C z R i Q u 3 A A A A A A I A A A A A A B B m A A A A A Q A A I A A A A D w P 9 X d 7 M 9 F J / C T M R P l r 6 6 A 7 c H N l u 6 5 l / N i 3 o D T T u q P A A A A A A A 6 A A A A A A g A A I A A A A M I 9 g 7 4 n X p f U w i 4 C a x E 3 o 1 R d 1 2 k g K D m s n x N o F o 7 8 M u Z F U A A A A H k J b o 0 l a A / + B 6 T 7 A X G w m z 1 8 M r / G M 3 I b j 2 + M A t T e l w T Q c p P V / M D o f p 9 K L / q 3 W 2 M w v o s 0 1 W / w K m l M 4 3 K w 6 i t A Z R v a R b 7 X V + h F s R r I s Q y 2 / u e y Q A A A A B g N y X g k i B t T F / 8 B 7 7 V W m I b S K 3 U h f T n x 4 J A k j O M p I V y V Q l F R B 7 T S Y g 7 3 S b 6 W C N K 6 n s L 6 L S W O I n 0 + O g I J B + C F / / Y = < / D a t a M a s h u p > 
</file>

<file path=customXml/itemProps1.xml><?xml version="1.0" encoding="utf-8"?>
<ds:datastoreItem xmlns:ds="http://schemas.openxmlformats.org/officeDocument/2006/customXml" ds:itemID="{C70D47EE-16F7-4E62-AEBB-F056363F8E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カバー</vt:lpstr>
      <vt:lpstr>国内ライセンス</vt:lpstr>
      <vt:lpstr>国際ライセンス</vt:lpstr>
      <vt:lpstr>カバー!Print_Area</vt:lpstr>
      <vt:lpstr>国際ライセンス!Print_Area</vt:lpstr>
      <vt:lpstr>国内ライセンス!Print_Area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汐見崇史</dc:creator>
  <cp:lastModifiedBy>笹本 なつ美</cp:lastModifiedBy>
  <cp:lastPrinted>2023-07-25T11:01:18Z</cp:lastPrinted>
  <dcterms:created xsi:type="dcterms:W3CDTF">2023-07-05T00:51:26Z</dcterms:created>
  <dcterms:modified xsi:type="dcterms:W3CDTF">2024-04-28T07:21:16Z</dcterms:modified>
</cp:coreProperties>
</file>